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1" i="1" l="1"/>
  <c r="F91" i="1"/>
  <c r="D88" i="1"/>
  <c r="C88" i="1"/>
  <c r="C46" i="1" l="1"/>
  <c r="D19" i="1" l="1"/>
  <c r="D106" i="1" l="1"/>
  <c r="C106" i="1"/>
  <c r="D82" i="1"/>
  <c r="F110" i="1"/>
  <c r="E109" i="1"/>
  <c r="E110" i="1"/>
  <c r="D15" i="1"/>
  <c r="D9" i="1" s="1"/>
  <c r="D46" i="1" l="1"/>
  <c r="E29" i="1" l="1"/>
  <c r="F29" i="1"/>
  <c r="D24" i="1"/>
  <c r="C24" i="1"/>
  <c r="F10" i="1"/>
  <c r="E10" i="1" l="1"/>
  <c r="E11" i="1"/>
  <c r="E12" i="1"/>
  <c r="E13" i="1"/>
  <c r="E14" i="1"/>
  <c r="E17" i="1"/>
  <c r="E18" i="1"/>
  <c r="E21" i="1"/>
  <c r="E22" i="1"/>
  <c r="E26" i="1"/>
  <c r="E27" i="1"/>
  <c r="E28" i="1"/>
  <c r="E30" i="1"/>
  <c r="E31" i="1"/>
  <c r="E32" i="1"/>
  <c r="E35" i="1"/>
  <c r="E36" i="1"/>
  <c r="E37" i="1"/>
  <c r="E40" i="1"/>
  <c r="E41" i="1"/>
  <c r="E42" i="1"/>
  <c r="E43" i="1"/>
  <c r="E44" i="1"/>
  <c r="E45" i="1"/>
  <c r="E48" i="1"/>
  <c r="E49" i="1"/>
  <c r="E50" i="1"/>
  <c r="E51" i="1"/>
  <c r="E52" i="1"/>
  <c r="E53" i="1"/>
  <c r="E54" i="1"/>
  <c r="E55" i="1"/>
  <c r="E56" i="1"/>
  <c r="E60" i="1"/>
  <c r="E61" i="1"/>
  <c r="E62" i="1"/>
  <c r="E63" i="1"/>
  <c r="E64" i="1"/>
  <c r="E65" i="1"/>
  <c r="E66" i="1"/>
  <c r="E67" i="1"/>
  <c r="E70" i="1"/>
  <c r="E73" i="1"/>
  <c r="E74" i="1"/>
  <c r="E75" i="1"/>
  <c r="E78" i="1"/>
  <c r="E79" i="1"/>
  <c r="E80" i="1"/>
  <c r="E81" i="1"/>
  <c r="E84" i="1"/>
  <c r="E85" i="1"/>
  <c r="E86" i="1"/>
  <c r="E87" i="1"/>
  <c r="E90" i="1"/>
  <c r="E94" i="1"/>
  <c r="E95" i="1"/>
  <c r="E96" i="1"/>
  <c r="E97" i="1"/>
  <c r="E98" i="1"/>
  <c r="E101" i="1"/>
  <c r="E102" i="1"/>
  <c r="E105" i="1"/>
  <c r="E108" i="1"/>
  <c r="E111" i="1"/>
  <c r="E112" i="1"/>
  <c r="E115" i="1"/>
  <c r="E116" i="1"/>
  <c r="E117" i="1"/>
  <c r="E120" i="1"/>
  <c r="E122" i="1"/>
  <c r="D33" i="1" l="1"/>
  <c r="D58" i="1" l="1"/>
  <c r="F90" i="1"/>
  <c r="E88" i="1" l="1"/>
  <c r="F88" i="1"/>
  <c r="D124" i="1"/>
  <c r="F105" i="1"/>
  <c r="D103" i="1"/>
  <c r="C103" i="1"/>
  <c r="E46" i="1" l="1"/>
  <c r="E106" i="1"/>
  <c r="E103" i="1"/>
  <c r="F103" i="1"/>
  <c r="D68" i="1" l="1"/>
  <c r="C124" i="1"/>
  <c r="F31" i="1" l="1"/>
  <c r="C58" i="1"/>
  <c r="E58" i="1" s="1"/>
  <c r="D127" i="1" l="1"/>
  <c r="C127" i="1"/>
  <c r="D113" i="1" l="1"/>
  <c r="C113" i="1"/>
  <c r="F116" i="1"/>
  <c r="E113" i="1" l="1"/>
  <c r="D71" i="1"/>
  <c r="C71" i="1"/>
  <c r="F75" i="1"/>
  <c r="E71" i="1" l="1"/>
  <c r="K54" i="2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C33" i="1"/>
  <c r="E33" i="1" s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D38" i="1" l="1"/>
  <c r="D121" i="1" l="1"/>
  <c r="C38" i="1" l="1"/>
  <c r="E38" i="1" s="1"/>
  <c r="F46" i="1" l="1"/>
  <c r="F51" i="1"/>
  <c r="F63" i="1" l="1"/>
  <c r="E24" i="1"/>
  <c r="C23" i="1"/>
  <c r="C15" i="1" l="1"/>
  <c r="E15" i="1" s="1"/>
  <c r="D92" i="1" l="1"/>
  <c r="C121" i="1" l="1"/>
  <c r="C99" i="1"/>
  <c r="D99" i="1"/>
  <c r="E121" i="1" l="1"/>
  <c r="E99" i="1"/>
  <c r="F117" i="1"/>
  <c r="C92" i="1"/>
  <c r="E92" i="1" s="1"/>
  <c r="F96" i="1"/>
  <c r="D23" i="1" l="1"/>
  <c r="E23" i="1" l="1"/>
  <c r="D7" i="1"/>
  <c r="D8" i="1"/>
  <c r="F40" i="1"/>
  <c r="F50" i="1" l="1"/>
  <c r="C19" i="1" l="1"/>
  <c r="F21" i="1"/>
  <c r="F22" i="1"/>
  <c r="F18" i="1"/>
  <c r="F17" i="1"/>
  <c r="F27" i="1"/>
  <c r="F28" i="1"/>
  <c r="F11" i="1"/>
  <c r="F12" i="1"/>
  <c r="F13" i="1"/>
  <c r="F14" i="1"/>
  <c r="F26" i="1"/>
  <c r="F32" i="1"/>
  <c r="F35" i="1"/>
  <c r="F42" i="1"/>
  <c r="F43" i="1"/>
  <c r="F44" i="1"/>
  <c r="F49" i="1"/>
  <c r="F60" i="1"/>
  <c r="F61" i="1"/>
  <c r="F62" i="1"/>
  <c r="F64" i="1"/>
  <c r="F67" i="1"/>
  <c r="C68" i="1"/>
  <c r="E68" i="1" s="1"/>
  <c r="F70" i="1"/>
  <c r="F73" i="1"/>
  <c r="F74" i="1"/>
  <c r="C76" i="1"/>
  <c r="D76" i="1"/>
  <c r="F78" i="1"/>
  <c r="F79" i="1"/>
  <c r="F80" i="1"/>
  <c r="F81" i="1"/>
  <c r="C82" i="1"/>
  <c r="E82" i="1" s="1"/>
  <c r="F84" i="1"/>
  <c r="F85" i="1"/>
  <c r="F86" i="1"/>
  <c r="F87" i="1"/>
  <c r="F94" i="1"/>
  <c r="F95" i="1"/>
  <c r="F97" i="1"/>
  <c r="F98" i="1"/>
  <c r="F101" i="1"/>
  <c r="F102" i="1"/>
  <c r="F108" i="1"/>
  <c r="F111" i="1"/>
  <c r="F112" i="1"/>
  <c r="F115" i="1"/>
  <c r="C118" i="1"/>
  <c r="D118" i="1"/>
  <c r="F120" i="1"/>
  <c r="E76" i="1" l="1"/>
  <c r="E118" i="1"/>
  <c r="C9" i="1"/>
  <c r="E9" i="1" s="1"/>
  <c r="E19" i="1"/>
  <c r="D57" i="1"/>
  <c r="C57" i="1"/>
  <c r="D130" i="1"/>
  <c r="D133" i="1" s="1"/>
  <c r="F19" i="1"/>
  <c r="F15" i="1"/>
  <c r="F38" i="1"/>
  <c r="F68" i="1"/>
  <c r="F24" i="1"/>
  <c r="F92" i="1"/>
  <c r="F82" i="1"/>
  <c r="F113" i="1"/>
  <c r="F99" i="1"/>
  <c r="F71" i="1"/>
  <c r="F58" i="1"/>
  <c r="F33" i="1"/>
  <c r="F118" i="1"/>
  <c r="F106" i="1"/>
  <c r="F76" i="1"/>
  <c r="D123" i="1" l="1"/>
  <c r="F57" i="1"/>
  <c r="C8" i="1"/>
  <c r="F8" i="1" s="1"/>
  <c r="E57" i="1"/>
  <c r="C7" i="1"/>
  <c r="E7" i="1" s="1"/>
  <c r="C130" i="1"/>
  <c r="C133" i="1" s="1"/>
  <c r="F9" i="1"/>
  <c r="F23" i="1"/>
  <c r="E8" i="1" l="1"/>
  <c r="F7" i="1"/>
  <c r="C123" i="1"/>
</calcChain>
</file>

<file path=xl/sharedStrings.xml><?xml version="1.0" encoding="utf-8"?>
<sst xmlns="http://schemas.openxmlformats.org/spreadsheetml/2006/main" count="370" uniqueCount="233">
  <si>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</si>
  <si>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</si>
  <si>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</si>
  <si>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</si>
  <si>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</si>
  <si>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</si>
  <si>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</si>
  <si>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</si>
  <si>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</si>
  <si>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</si>
  <si>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</si>
  <si>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</si>
  <si>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</si>
  <si>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</si>
  <si>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</si>
  <si>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</si>
  <si>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</si>
  <si>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</si>
  <si>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</si>
  <si>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</si>
  <si>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</si>
  <si>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</si>
  <si>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</si>
  <si>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</si>
  <si>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</si>
  <si>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</si>
  <si>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</si>
  <si>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</si>
  <si>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</si>
  <si>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</si>
  <si>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</si>
  <si>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</si>
  <si>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</si>
  <si>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</si>
  <si>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</si>
  <si>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</si>
  <si>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</si>
  <si>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</si>
  <si>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</si>
  <si>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</si>
  <si>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</si>
  <si>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</si>
  <si>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</si>
  <si>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</si>
  <si>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</si>
  <si>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</si>
  <si>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</si>
  <si>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</si>
  <si>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</si>
  <si>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</si>
  <si>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</si>
  <si>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</si>
  <si>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</si>
  <si>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</si>
  <si>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</si>
  <si>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</si>
  <si>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</si>
  <si>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</si>
  <si>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</si>
  <si>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</si>
  <si>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</si>
  <si>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</si>
  <si>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</si>
  <si>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</si>
  <si>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</si>
  <si>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</si>
  <si>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</si>
  <si>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</si>
  <si>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</si>
  <si>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</si>
  <si>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</si>
  <si>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</si>
  <si>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</si>
  <si>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</si>
  <si>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</si>
  <si>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</si>
  <si>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</si>
  <si>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</si>
  <si>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</si>
  <si>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</si>
  <si>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</si>
  <si>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</si>
  <si>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</si>
  <si>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</si>
  <si>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</si>
  <si>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</si>
  <si>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</si>
  <si>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</si>
  <si>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</si>
  <si>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</si>
  <si>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</si>
  <si>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</si>
  <si>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</si>
  <si>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</si>
  <si>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</si>
  <si>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</si>
  <si>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</si>
  <si>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</si>
  <si>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</si>
  <si>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</si>
  <si>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</si>
  <si>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</si>
  <si>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</si>
  <si>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</si>
  <si>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</si>
  <si>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</si>
  <si>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</si>
  <si>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</si>
  <si>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</si>
  <si>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</si>
  <si>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</si>
  <si>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</si>
  <si>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</si>
  <si>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</si>
  <si>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</si>
  <si>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</si>
  <si>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</si>
  <si>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</si>
  <si>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</si>
  <si>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</si>
  <si>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</si>
  <si>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</si>
  <si>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</si>
  <si>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</si>
  <si>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</si>
  <si>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</si>
  <si>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</si>
  <si>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</si>
  <si>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</si>
  <si>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</si>
  <si>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</si>
  <si>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</si>
  <si>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</si>
  <si>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</si>
  <si>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</si>
  <si>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</si>
  <si>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</si>
  <si>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</si>
  <si>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</si>
  <si>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</si>
  <si>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</si>
  <si>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</si>
  <si>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</si>
  <si>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</si>
  <si>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</si>
  <si>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</si>
  <si>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</si>
  <si>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</si>
  <si>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</si>
  <si>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</si>
  <si>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</si>
  <si>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</si>
  <si>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</si>
  <si>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</si>
  <si>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</si>
  <si>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</si>
  <si>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</si>
  <si>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</si>
  <si>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</si>
  <si>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</si>
  <si>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</si>
  <si>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</si>
  <si>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</si>
  <si>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</si>
  <si>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</si>
  <si>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</si>
  <si>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</si>
  <si>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</si>
  <si>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</si>
  <si>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</si>
  <si>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</si>
  <si>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</si>
  <si>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</si>
  <si>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</si>
  <si>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</si>
  <si>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</si>
  <si>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</si>
  <si>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</si>
  <si>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</si>
  <si>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</si>
  <si>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</si>
  <si>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</si>
  <si>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</si>
  <si>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</si>
  <si>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</si>
  <si>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</si>
  <si>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</si>
  <si>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</si>
  <si>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</si>
  <si>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</si>
  <si>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</si>
  <si>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</si>
  <si>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</si>
  <si>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</si>
  <si>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</si>
  <si>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</si>
  <si>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</si>
  <si>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</si>
  <si>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</si>
  <si>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</si>
  <si>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</si>
  <si>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</si>
  <si>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</si>
  <si>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</si>
  <si>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</si>
  <si>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</si>
  <si>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</si>
  <si>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</si>
  <si>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</si>
  <si>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</si>
  <si>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</si>
  <si>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</si>
  <si>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</si>
  <si>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</si>
  <si>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</si>
  <si>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09</t>
  </si>
  <si>
    <t>Здравоохранение</t>
  </si>
  <si>
    <t>0901</t>
  </si>
  <si>
    <t>Стационарная медицинская помощь</t>
  </si>
  <si>
    <t>Охрана окружающей среды</t>
  </si>
  <si>
    <t>06</t>
  </si>
  <si>
    <t>0603</t>
  </si>
  <si>
    <t>Охрана объектов растительного и животного мира и среды их обитания</t>
  </si>
  <si>
    <t>11105075</t>
  </si>
  <si>
    <t>Исполнитель: Малинина Светлана Сергеевна  8 (39160) 21-1-61</t>
  </si>
  <si>
    <t>1002</t>
  </si>
  <si>
    <t>Социальное обслуживание населения</t>
  </si>
  <si>
    <t>Другие вопросы в области охраны окружающей среды</t>
  </si>
  <si>
    <t>0605</t>
  </si>
  <si>
    <t>И.о.руководителя Финансового управления администрации Северо-Енисейского района</t>
  </si>
  <si>
    <t>Доходы от сдачи в аренду имущества составляющего государственную казну (за исключением земельных участков)</t>
  </si>
  <si>
    <t>Сведения об исполнении бюджета Северо-Енисейского района  
на 01.10.2021 года</t>
  </si>
  <si>
    <t>Т.А. Новоселова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</si>
</sst>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8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11" fontId="6" fillId="0" borderId="2" xfId="0" applyNumberFormat="1" applyFont="1" applyBorder="1" applyAlignment="1" applyProtection="1">
      <alignment horizontal="left" vertical="center" wrapText="1"/>
    </xf>
    <xf numFmtId="0" fontId="11" fillId="0" borderId="0" xfId="0" applyFont="1"/>
    <xf numFmtId="164" fontId="6" fillId="3" borderId="2" xfId="0" applyNumberFormat="1" applyFont="1" applyFill="1" applyBorder="1" applyAlignment="1">
      <alignment horizontal="left" vertical="center"/>
    </xf>
    <xf numFmtId="0" fontId="16" fillId="3" borderId="0" xfId="0" applyFont="1" applyFill="1" applyBorder="1" applyAlignment="1">
      <alignment wrapText="1"/>
    </xf>
    <xf numFmtId="0" fontId="15" fillId="3" borderId="0" xfId="0" applyFont="1" applyFill="1" applyBorder="1" applyAlignment="1">
      <alignment wrapText="1"/>
    </xf>
    <xf numFmtId="0" fontId="17" fillId="3" borderId="0" xfId="0" applyFont="1" applyFill="1" applyAlignment="1">
      <alignment horizontal="right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16" fillId="3" borderId="0" xfId="0" applyFont="1" applyFill="1" applyBorder="1" applyAlignment="1">
      <alignment wrapText="1"/>
    </xf>
    <xf numFmtId="0" fontId="16" fillId="3" borderId="0" xfId="0" applyFont="1" applyFill="1" applyBorder="1" applyAlignment="1"/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3"/>
  <sheetViews>
    <sheetView tabSelected="1" topLeftCell="A122" zoomScaleNormal="100" workbookViewId="0">
      <selection activeCell="E136" sqref="E136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7" max="7" width="10.42578125" bestFit="1" customWidth="1"/>
    <col min="8" max="8" width="10.28515625" bestFit="1" customWidth="1"/>
    <col min="13" max="13" width="21.5703125" customWidth="1"/>
    <col min="14" max="14" width="14.42578125" customWidth="1"/>
  </cols>
  <sheetData>
    <row r="1" spans="1:14" ht="33.75" customHeight="1" x14ac:dyDescent="0.25">
      <c r="C1" s="69"/>
      <c r="D1" s="69"/>
      <c r="E1" s="69"/>
      <c r="F1" s="69"/>
    </row>
    <row r="2" spans="1:14" ht="25.9" customHeight="1" x14ac:dyDescent="0.25">
      <c r="A2" s="70" t="s">
        <v>231</v>
      </c>
      <c r="B2" s="71"/>
      <c r="C2" s="71"/>
      <c r="D2" s="71"/>
      <c r="E2" s="71"/>
      <c r="F2" s="71"/>
    </row>
    <row r="3" spans="1:14" ht="25.15" customHeight="1" x14ac:dyDescent="0.25">
      <c r="A3" s="71"/>
      <c r="B3" s="71"/>
      <c r="C3" s="71"/>
      <c r="D3" s="71"/>
      <c r="E3" s="71"/>
      <c r="F3" s="71"/>
    </row>
    <row r="4" spans="1:14" ht="20.25" x14ac:dyDescent="0.3">
      <c r="B4" s="2"/>
      <c r="C4" s="3"/>
      <c r="D4" s="3"/>
      <c r="E4" s="75" t="s">
        <v>35</v>
      </c>
      <c r="F4" s="75"/>
    </row>
    <row r="5" spans="1:14" ht="71.25" customHeight="1" x14ac:dyDescent="0.25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58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59">
        <v>6</v>
      </c>
    </row>
    <row r="7" spans="1:14" x14ac:dyDescent="0.25">
      <c r="A7" s="27" t="s">
        <v>163</v>
      </c>
      <c r="B7" s="10" t="s">
        <v>30</v>
      </c>
      <c r="C7" s="22">
        <f>C9+C23+C46</f>
        <v>2783111.9</v>
      </c>
      <c r="D7" s="22">
        <f>D9+D23+D46</f>
        <v>2448976.7000000007</v>
      </c>
      <c r="E7" s="22">
        <f>D7-C7</f>
        <v>-334135.19999999925</v>
      </c>
      <c r="F7" s="22">
        <f>D7*100/C7</f>
        <v>87.994187369900601</v>
      </c>
      <c r="G7" s="4"/>
    </row>
    <row r="8" spans="1:14" x14ac:dyDescent="0.25">
      <c r="A8" s="27" t="s">
        <v>162</v>
      </c>
      <c r="B8" s="10" t="s">
        <v>133</v>
      </c>
      <c r="C8" s="22">
        <f>C9+C23</f>
        <v>2240062.4</v>
      </c>
      <c r="D8" s="22">
        <f>D9+D23</f>
        <v>2083016.3000000005</v>
      </c>
      <c r="E8" s="22">
        <f t="shared" ref="E8:E71" si="0">D8-C8</f>
        <v>-157046.09999999939</v>
      </c>
      <c r="F8" s="22">
        <f>D8*100/C8</f>
        <v>92.989208693472136</v>
      </c>
      <c r="N8" s="44"/>
    </row>
    <row r="9" spans="1:14" x14ac:dyDescent="0.25">
      <c r="A9" s="27" t="s">
        <v>162</v>
      </c>
      <c r="B9" s="10" t="s">
        <v>29</v>
      </c>
      <c r="C9" s="22">
        <f>C10+C11+C12+C13+C14+C15+C19</f>
        <v>2097326.5</v>
      </c>
      <c r="D9" s="22">
        <f>D10+D11+D12+D13+D14+D15+D19</f>
        <v>2003827.7000000004</v>
      </c>
      <c r="E9" s="22">
        <f t="shared" si="0"/>
        <v>-93498.799999999581</v>
      </c>
      <c r="F9" s="22">
        <f t="shared" ref="F9:F23" si="1">D9*100/C9</f>
        <v>95.542000732837749</v>
      </c>
      <c r="H9" s="4"/>
    </row>
    <row r="10" spans="1:14" x14ac:dyDescent="0.25">
      <c r="A10" s="27" t="s">
        <v>160</v>
      </c>
      <c r="B10" s="16" t="s">
        <v>28</v>
      </c>
      <c r="C10" s="24">
        <v>1366000</v>
      </c>
      <c r="D10" s="22">
        <v>1481477.2</v>
      </c>
      <c r="E10" s="22">
        <f t="shared" si="0"/>
        <v>115477.19999999995</v>
      </c>
      <c r="F10" s="22">
        <f t="shared" si="1"/>
        <v>108.45367496339678</v>
      </c>
    </row>
    <row r="11" spans="1:14" x14ac:dyDescent="0.25">
      <c r="A11" s="27" t="s">
        <v>161</v>
      </c>
      <c r="B11" s="16" t="s">
        <v>27</v>
      </c>
      <c r="C11" s="22">
        <v>700350</v>
      </c>
      <c r="D11" s="22">
        <v>505367.9</v>
      </c>
      <c r="E11" s="22">
        <f t="shared" si="0"/>
        <v>-194982.09999999998</v>
      </c>
      <c r="F11" s="22">
        <f t="shared" si="1"/>
        <v>72.159334618405083</v>
      </c>
    </row>
    <row r="12" spans="1:14" ht="25.5" x14ac:dyDescent="0.25">
      <c r="A12" s="27" t="s">
        <v>164</v>
      </c>
      <c r="B12" s="16" t="s">
        <v>26</v>
      </c>
      <c r="C12" s="22">
        <v>1532.6</v>
      </c>
      <c r="D12" s="22">
        <v>1136.5</v>
      </c>
      <c r="E12" s="22">
        <f t="shared" si="0"/>
        <v>-396.09999999999991</v>
      </c>
      <c r="F12" s="22">
        <f t="shared" si="1"/>
        <v>74.155030666840673</v>
      </c>
    </row>
    <row r="13" spans="1:14" x14ac:dyDescent="0.25">
      <c r="A13" s="27" t="s">
        <v>165</v>
      </c>
      <c r="B13" s="16" t="s">
        <v>166</v>
      </c>
      <c r="C13" s="24">
        <v>24820.9</v>
      </c>
      <c r="D13" s="22">
        <v>12384.3</v>
      </c>
      <c r="E13" s="22">
        <f t="shared" si="0"/>
        <v>-12436.600000000002</v>
      </c>
      <c r="F13" s="22">
        <f t="shared" si="1"/>
        <v>49.894645238488529</v>
      </c>
    </row>
    <row r="14" spans="1:14" x14ac:dyDescent="0.25">
      <c r="A14" s="27" t="s">
        <v>167</v>
      </c>
      <c r="B14" s="16" t="s">
        <v>25</v>
      </c>
      <c r="C14" s="22">
        <v>882</v>
      </c>
      <c r="D14" s="22">
        <v>296.60000000000002</v>
      </c>
      <c r="E14" s="22">
        <f t="shared" si="0"/>
        <v>-585.4</v>
      </c>
      <c r="F14" s="22">
        <f t="shared" si="1"/>
        <v>33.628117913832206</v>
      </c>
    </row>
    <row r="15" spans="1:14" x14ac:dyDescent="0.25">
      <c r="A15" s="27" t="s">
        <v>168</v>
      </c>
      <c r="B15" s="16" t="s">
        <v>111</v>
      </c>
      <c r="C15" s="22">
        <f>C17+C18</f>
        <v>2187</v>
      </c>
      <c r="D15" s="22">
        <f>D17+D18</f>
        <v>1874.1</v>
      </c>
      <c r="E15" s="22">
        <f t="shared" si="0"/>
        <v>-312.90000000000009</v>
      </c>
      <c r="F15" s="22">
        <f t="shared" si="1"/>
        <v>85.692729766803836</v>
      </c>
    </row>
    <row r="16" spans="1:14" x14ac:dyDescent="0.25">
      <c r="A16" s="27"/>
      <c r="B16" s="30" t="s">
        <v>6</v>
      </c>
      <c r="C16" s="32"/>
      <c r="D16" s="32"/>
      <c r="E16" s="14"/>
      <c r="F16" s="32"/>
    </row>
    <row r="17" spans="1:14" ht="36" x14ac:dyDescent="0.25">
      <c r="A17" s="27" t="s">
        <v>169</v>
      </c>
      <c r="B17" s="34" t="s">
        <v>109</v>
      </c>
      <c r="C17" s="32">
        <v>1820</v>
      </c>
      <c r="D17" s="32">
        <v>1797.8</v>
      </c>
      <c r="E17" s="14">
        <f t="shared" si="0"/>
        <v>-22.200000000000045</v>
      </c>
      <c r="F17" s="32">
        <f t="shared" si="1"/>
        <v>98.780219780219781</v>
      </c>
    </row>
    <row r="18" spans="1:14" ht="48" x14ac:dyDescent="0.25">
      <c r="A18" s="27" t="s">
        <v>170</v>
      </c>
      <c r="B18" s="34" t="s">
        <v>110</v>
      </c>
      <c r="C18" s="32">
        <v>367</v>
      </c>
      <c r="D18" s="32">
        <v>76.3</v>
      </c>
      <c r="E18" s="14">
        <f t="shared" si="0"/>
        <v>-290.7</v>
      </c>
      <c r="F18" s="32">
        <f t="shared" si="1"/>
        <v>20.790190735694821</v>
      </c>
    </row>
    <row r="19" spans="1:14" x14ac:dyDescent="0.25">
      <c r="A19" s="27" t="s">
        <v>171</v>
      </c>
      <c r="B19" s="16" t="s">
        <v>112</v>
      </c>
      <c r="C19" s="24">
        <f>C21+C22</f>
        <v>1554</v>
      </c>
      <c r="D19" s="24">
        <f>D21+D22</f>
        <v>1291.1000000000001</v>
      </c>
      <c r="E19" s="22">
        <f t="shared" si="0"/>
        <v>-262.89999999999986</v>
      </c>
      <c r="F19" s="22">
        <f>D19*100/C19</f>
        <v>83.082368082368092</v>
      </c>
    </row>
    <row r="20" spans="1:14" x14ac:dyDescent="0.25">
      <c r="A20" s="29"/>
      <c r="B20" s="30" t="s">
        <v>6</v>
      </c>
      <c r="C20" s="41"/>
      <c r="D20" s="32"/>
      <c r="E20" s="22"/>
      <c r="F20" s="32"/>
    </row>
    <row r="21" spans="1:14" ht="48" x14ac:dyDescent="0.25">
      <c r="A21" s="27" t="s">
        <v>172</v>
      </c>
      <c r="B21" s="33" t="s">
        <v>113</v>
      </c>
      <c r="C21" s="41">
        <v>1330</v>
      </c>
      <c r="D21" s="32">
        <v>1044.7</v>
      </c>
      <c r="E21" s="14">
        <f t="shared" si="0"/>
        <v>-285.29999999999995</v>
      </c>
      <c r="F21" s="32">
        <f t="shared" ref="F21:F22" si="2">D21*100/C21</f>
        <v>78.548872180451127</v>
      </c>
    </row>
    <row r="22" spans="1:14" ht="60" x14ac:dyDescent="0.25">
      <c r="A22" s="27" t="s">
        <v>173</v>
      </c>
      <c r="B22" s="33" t="s">
        <v>114</v>
      </c>
      <c r="C22" s="41">
        <v>224</v>
      </c>
      <c r="D22" s="32">
        <v>246.4</v>
      </c>
      <c r="E22" s="14">
        <f t="shared" si="0"/>
        <v>22.400000000000006</v>
      </c>
      <c r="F22" s="32">
        <f t="shared" si="2"/>
        <v>110</v>
      </c>
    </row>
    <row r="23" spans="1:14" ht="18.75" customHeight="1" x14ac:dyDescent="0.25">
      <c r="A23" s="26"/>
      <c r="B23" s="16" t="s">
        <v>24</v>
      </c>
      <c r="C23" s="22">
        <f>C24+C32+C33+C38+C43+C44+C45</f>
        <v>142735.90000000002</v>
      </c>
      <c r="D23" s="22">
        <f>D32+D33+D38+D43+D44+D45+D24</f>
        <v>79188.600000000006</v>
      </c>
      <c r="E23" s="22">
        <f t="shared" si="0"/>
        <v>-63547.300000000017</v>
      </c>
      <c r="F23" s="22">
        <f t="shared" si="1"/>
        <v>55.479105116512379</v>
      </c>
    </row>
    <row r="24" spans="1:14" ht="25.5" x14ac:dyDescent="0.25">
      <c r="A24" s="27" t="s">
        <v>174</v>
      </c>
      <c r="B24" s="16" t="s">
        <v>23</v>
      </c>
      <c r="C24" s="24">
        <f>C26+C27+C28+C30+C31+C29</f>
        <v>88002.1</v>
      </c>
      <c r="D24" s="24">
        <f>D26+D27+D28+D30+D31+D29</f>
        <v>42773.799999999996</v>
      </c>
      <c r="E24" s="22">
        <f t="shared" si="0"/>
        <v>-45228.30000000001</v>
      </c>
      <c r="F24" s="22">
        <f>D24*100/C24</f>
        <v>48.605431006760064</v>
      </c>
    </row>
    <row r="25" spans="1:14" x14ac:dyDescent="0.25">
      <c r="A25" s="29"/>
      <c r="B25" s="30" t="s">
        <v>6</v>
      </c>
      <c r="C25" s="41"/>
      <c r="D25" s="41"/>
      <c r="E25" s="22"/>
      <c r="F25" s="32"/>
    </row>
    <row r="26" spans="1:14" ht="48" x14ac:dyDescent="0.25">
      <c r="A26" s="26" t="s">
        <v>190</v>
      </c>
      <c r="B26" s="33" t="s">
        <v>106</v>
      </c>
      <c r="C26" s="41">
        <v>26634.7</v>
      </c>
      <c r="D26" s="32">
        <v>23777</v>
      </c>
      <c r="E26" s="14">
        <f t="shared" si="0"/>
        <v>-2857.7000000000007</v>
      </c>
      <c r="F26" s="32">
        <f>D26*100/C26</f>
        <v>89.270763327538887</v>
      </c>
      <c r="N26" s="43"/>
    </row>
    <row r="27" spans="1:14" ht="48" x14ac:dyDescent="0.25">
      <c r="A27" s="26" t="s">
        <v>179</v>
      </c>
      <c r="B27" s="33" t="s">
        <v>107</v>
      </c>
      <c r="C27" s="41">
        <v>35700.6</v>
      </c>
      <c r="D27" s="32">
        <v>1604.4</v>
      </c>
      <c r="E27" s="14">
        <f t="shared" si="0"/>
        <v>-34096.199999999997</v>
      </c>
      <c r="F27" s="32">
        <f t="shared" ref="F27:F29" si="3">D27*100/C27</f>
        <v>4.4940421169392115</v>
      </c>
    </row>
    <row r="28" spans="1:14" ht="36" x14ac:dyDescent="0.25">
      <c r="A28" s="26" t="s">
        <v>180</v>
      </c>
      <c r="B28" s="34" t="s">
        <v>115</v>
      </c>
      <c r="C28" s="41">
        <v>948.5</v>
      </c>
      <c r="D28" s="32">
        <v>949.8</v>
      </c>
      <c r="E28" s="14">
        <f t="shared" si="0"/>
        <v>1.2999999999999545</v>
      </c>
      <c r="F28" s="32">
        <f t="shared" si="3"/>
        <v>100.13705851344228</v>
      </c>
    </row>
    <row r="29" spans="1:14" ht="29.25" customHeight="1" x14ac:dyDescent="0.25">
      <c r="A29" s="26" t="s">
        <v>223</v>
      </c>
      <c r="B29" s="34" t="s">
        <v>230</v>
      </c>
      <c r="C29" s="41">
        <v>2294.4</v>
      </c>
      <c r="D29" s="32">
        <v>507.6</v>
      </c>
      <c r="E29" s="14">
        <f t="shared" si="0"/>
        <v>-1786.8000000000002</v>
      </c>
      <c r="F29" s="32">
        <f t="shared" si="3"/>
        <v>22.123430962343097</v>
      </c>
    </row>
    <row r="30" spans="1:14" ht="36" x14ac:dyDescent="0.25">
      <c r="A30" s="29" t="s">
        <v>181</v>
      </c>
      <c r="B30" s="30" t="s">
        <v>116</v>
      </c>
      <c r="C30" s="41">
        <v>0</v>
      </c>
      <c r="D30" s="32">
        <v>0</v>
      </c>
      <c r="E30" s="14">
        <f t="shared" si="0"/>
        <v>0</v>
      </c>
      <c r="F30" s="32">
        <v>0</v>
      </c>
    </row>
    <row r="31" spans="1:14" ht="24" x14ac:dyDescent="0.25">
      <c r="A31" s="29" t="s">
        <v>182</v>
      </c>
      <c r="B31" s="30" t="s">
        <v>146</v>
      </c>
      <c r="C31" s="41">
        <v>22423.9</v>
      </c>
      <c r="D31" s="32">
        <v>15935</v>
      </c>
      <c r="E31" s="14">
        <f t="shared" si="0"/>
        <v>-6488.9000000000015</v>
      </c>
      <c r="F31" s="32">
        <f>D31*100/C31</f>
        <v>71.06257163116139</v>
      </c>
      <c r="M31" s="44"/>
    </row>
    <row r="32" spans="1:14" ht="19.5" customHeight="1" x14ac:dyDescent="0.25">
      <c r="A32" s="27" t="s">
        <v>175</v>
      </c>
      <c r="B32" s="16" t="s">
        <v>22</v>
      </c>
      <c r="C32" s="24">
        <v>21305</v>
      </c>
      <c r="D32" s="22">
        <v>9217.7999999999993</v>
      </c>
      <c r="E32" s="22">
        <f t="shared" si="0"/>
        <v>-12087.2</v>
      </c>
      <c r="F32" s="22">
        <f>D32*100/C32</f>
        <v>43.265900023468667</v>
      </c>
    </row>
    <row r="33" spans="1:6" ht="25.5" x14ac:dyDescent="0.25">
      <c r="A33" s="27" t="s">
        <v>176</v>
      </c>
      <c r="B33" s="16" t="s">
        <v>36</v>
      </c>
      <c r="C33" s="24">
        <f>C35+C36+C37</f>
        <v>11030.8</v>
      </c>
      <c r="D33" s="24">
        <f>D35+D36+D37</f>
        <v>9151.5</v>
      </c>
      <c r="E33" s="22">
        <f t="shared" si="0"/>
        <v>-1879.2999999999993</v>
      </c>
      <c r="F33" s="22">
        <f>D33*100/C33</f>
        <v>82.963157703883681</v>
      </c>
    </row>
    <row r="34" spans="1:6" x14ac:dyDescent="0.25">
      <c r="A34" s="26"/>
      <c r="B34" s="13" t="s">
        <v>6</v>
      </c>
      <c r="C34" s="23"/>
      <c r="D34" s="23"/>
      <c r="E34" s="14"/>
      <c r="F34" s="14"/>
    </row>
    <row r="35" spans="1:6" ht="24" x14ac:dyDescent="0.25">
      <c r="A35" s="29" t="s">
        <v>140</v>
      </c>
      <c r="B35" s="34" t="s">
        <v>139</v>
      </c>
      <c r="C35" s="41">
        <v>7389.4</v>
      </c>
      <c r="D35" s="32">
        <v>4808.3999999999996</v>
      </c>
      <c r="E35" s="14">
        <f t="shared" si="0"/>
        <v>-2581</v>
      </c>
      <c r="F35" s="32">
        <f>D35*100/C35</f>
        <v>65.071589032939073</v>
      </c>
    </row>
    <row r="36" spans="1:6" ht="24" x14ac:dyDescent="0.25">
      <c r="A36" s="29" t="s">
        <v>191</v>
      </c>
      <c r="B36" s="34" t="s">
        <v>192</v>
      </c>
      <c r="C36" s="41">
        <v>50</v>
      </c>
      <c r="D36" s="32">
        <v>48.1</v>
      </c>
      <c r="E36" s="14">
        <f t="shared" si="0"/>
        <v>-1.8999999999999986</v>
      </c>
      <c r="F36" s="32">
        <v>0</v>
      </c>
    </row>
    <row r="37" spans="1:6" x14ac:dyDescent="0.25">
      <c r="A37" s="29" t="s">
        <v>141</v>
      </c>
      <c r="B37" s="34" t="s">
        <v>117</v>
      </c>
      <c r="C37" s="41">
        <v>3591.4</v>
      </c>
      <c r="D37" s="32">
        <v>4295</v>
      </c>
      <c r="E37" s="14">
        <f t="shared" si="0"/>
        <v>703.59999999999991</v>
      </c>
      <c r="F37" s="32">
        <v>0</v>
      </c>
    </row>
    <row r="38" spans="1:6" x14ac:dyDescent="0.25">
      <c r="A38" s="27" t="s">
        <v>178</v>
      </c>
      <c r="B38" s="16" t="s">
        <v>21</v>
      </c>
      <c r="C38" s="22">
        <f>C42+C40+C41</f>
        <v>20180</v>
      </c>
      <c r="D38" s="22">
        <f>D42+D40+D41</f>
        <v>15357.9</v>
      </c>
      <c r="E38" s="22">
        <f t="shared" si="0"/>
        <v>-4822.1000000000004</v>
      </c>
      <c r="F38" s="22">
        <f>D38*100/C38</f>
        <v>76.104558969276511</v>
      </c>
    </row>
    <row r="39" spans="1:6" x14ac:dyDescent="0.25">
      <c r="A39" s="26"/>
      <c r="B39" s="13" t="s">
        <v>6</v>
      </c>
      <c r="C39" s="14"/>
      <c r="D39" s="14"/>
      <c r="E39" s="22"/>
      <c r="F39" s="14"/>
    </row>
    <row r="40" spans="1:6" ht="32.25" customHeight="1" x14ac:dyDescent="0.25">
      <c r="A40" s="26" t="s">
        <v>142</v>
      </c>
      <c r="B40" s="17" t="s">
        <v>118</v>
      </c>
      <c r="C40" s="14">
        <v>18000</v>
      </c>
      <c r="D40" s="14">
        <v>14621</v>
      </c>
      <c r="E40" s="14">
        <f t="shared" si="0"/>
        <v>-3379</v>
      </c>
      <c r="F40" s="14">
        <f>D40/C40*100</f>
        <v>81.227777777777774</v>
      </c>
    </row>
    <row r="41" spans="1:6" ht="63.75" x14ac:dyDescent="0.25">
      <c r="A41" s="26" t="s">
        <v>209</v>
      </c>
      <c r="B41" s="64" t="s">
        <v>210</v>
      </c>
      <c r="C41" s="14">
        <v>230</v>
      </c>
      <c r="D41" s="14">
        <v>26.1</v>
      </c>
      <c r="E41" s="14">
        <f t="shared" si="0"/>
        <v>-203.9</v>
      </c>
      <c r="F41" s="14">
        <v>0</v>
      </c>
    </row>
    <row r="42" spans="1:6" ht="25.5" x14ac:dyDescent="0.25">
      <c r="A42" s="26" t="s">
        <v>143</v>
      </c>
      <c r="B42" s="18" t="s">
        <v>119</v>
      </c>
      <c r="C42" s="14">
        <v>1950</v>
      </c>
      <c r="D42" s="14">
        <v>710.8</v>
      </c>
      <c r="E42" s="14">
        <f t="shared" si="0"/>
        <v>-1239.2</v>
      </c>
      <c r="F42" s="14">
        <f>D42*100/C42</f>
        <v>36.45128205128205</v>
      </c>
    </row>
    <row r="43" spans="1:6" x14ac:dyDescent="0.25">
      <c r="A43" s="27" t="s">
        <v>177</v>
      </c>
      <c r="B43" s="36" t="s">
        <v>20</v>
      </c>
      <c r="C43" s="22">
        <v>48</v>
      </c>
      <c r="D43" s="22">
        <v>33</v>
      </c>
      <c r="E43" s="22">
        <f t="shared" si="0"/>
        <v>-15</v>
      </c>
      <c r="F43" s="22">
        <f>D43*100/C43</f>
        <v>68.75</v>
      </c>
    </row>
    <row r="44" spans="1:6" x14ac:dyDescent="0.25">
      <c r="A44" s="27" t="s">
        <v>183</v>
      </c>
      <c r="B44" s="16" t="s">
        <v>19</v>
      </c>
      <c r="C44" s="22">
        <v>2111.6</v>
      </c>
      <c r="D44" s="22">
        <v>2423.3000000000002</v>
      </c>
      <c r="E44" s="22">
        <f t="shared" si="0"/>
        <v>311.70000000000027</v>
      </c>
      <c r="F44" s="22">
        <f>D44*100/C44</f>
        <v>114.76131843152115</v>
      </c>
    </row>
    <row r="45" spans="1:6" x14ac:dyDescent="0.25">
      <c r="A45" s="27" t="s">
        <v>184</v>
      </c>
      <c r="B45" s="16" t="s">
        <v>18</v>
      </c>
      <c r="C45" s="24">
        <v>58.4</v>
      </c>
      <c r="D45" s="22">
        <v>231.3</v>
      </c>
      <c r="E45" s="22">
        <f t="shared" si="0"/>
        <v>172.9</v>
      </c>
      <c r="F45" s="22">
        <v>0</v>
      </c>
    </row>
    <row r="46" spans="1:6" x14ac:dyDescent="0.25">
      <c r="A46" s="27" t="s">
        <v>124</v>
      </c>
      <c r="B46" s="19" t="s">
        <v>17</v>
      </c>
      <c r="C46" s="22">
        <f>C49+C50+C51+C56+C54+C52+C53+C48+C55</f>
        <v>543049.5</v>
      </c>
      <c r="D46" s="22">
        <f>D49+D50+D51+D56+D54+D52+D53+D48+D55</f>
        <v>365960.4</v>
      </c>
      <c r="E46" s="22">
        <f t="shared" si="0"/>
        <v>-177089.09999999998</v>
      </c>
      <c r="F46" s="22">
        <f t="shared" ref="F46" si="4">D46*100/C46</f>
        <v>67.389878823201201</v>
      </c>
    </row>
    <row r="47" spans="1:6" x14ac:dyDescent="0.25">
      <c r="A47" s="26"/>
      <c r="B47" s="13" t="s">
        <v>6</v>
      </c>
      <c r="C47" s="22"/>
      <c r="D47" s="22"/>
      <c r="E47" s="22"/>
      <c r="F47" s="14"/>
    </row>
    <row r="48" spans="1:6" x14ac:dyDescent="0.25">
      <c r="A48" s="26" t="s">
        <v>211</v>
      </c>
      <c r="B48" s="13" t="s">
        <v>212</v>
      </c>
      <c r="C48" s="14">
        <v>0</v>
      </c>
      <c r="D48" s="14">
        <v>0</v>
      </c>
      <c r="E48" s="14">
        <f t="shared" si="0"/>
        <v>0</v>
      </c>
      <c r="F48" s="14">
        <v>0</v>
      </c>
    </row>
    <row r="49" spans="1:14" ht="25.5" x14ac:dyDescent="0.25">
      <c r="A49" s="26" t="s">
        <v>129</v>
      </c>
      <c r="B49" s="17" t="s">
        <v>120</v>
      </c>
      <c r="C49" s="14">
        <v>121954.5</v>
      </c>
      <c r="D49" s="14">
        <v>37823</v>
      </c>
      <c r="E49" s="14">
        <f t="shared" si="0"/>
        <v>-84131.5</v>
      </c>
      <c r="F49" s="14">
        <f>D49*100/C49</f>
        <v>31.014025722708059</v>
      </c>
      <c r="N49" s="43"/>
    </row>
    <row r="50" spans="1:14" x14ac:dyDescent="0.25">
      <c r="A50" s="26" t="s">
        <v>130</v>
      </c>
      <c r="B50" s="17" t="s">
        <v>121</v>
      </c>
      <c r="C50" s="14">
        <v>379504.2</v>
      </c>
      <c r="D50" s="14">
        <v>294646.5</v>
      </c>
      <c r="E50" s="14">
        <f t="shared" si="0"/>
        <v>-84857.700000000012</v>
      </c>
      <c r="F50" s="14">
        <f t="shared" ref="F50:F51" si="5">D50*100/C50</f>
        <v>77.639852207169241</v>
      </c>
    </row>
    <row r="51" spans="1:14" x14ac:dyDescent="0.25">
      <c r="A51" s="26" t="s">
        <v>149</v>
      </c>
      <c r="B51" s="17" t="s">
        <v>150</v>
      </c>
      <c r="C51" s="14">
        <v>18537.900000000001</v>
      </c>
      <c r="D51" s="14">
        <v>10475</v>
      </c>
      <c r="E51" s="14">
        <f t="shared" si="0"/>
        <v>-8062.9000000000015</v>
      </c>
      <c r="F51" s="14">
        <f t="shared" si="5"/>
        <v>56.505860965913072</v>
      </c>
    </row>
    <row r="52" spans="1:14" ht="16.5" customHeight="1" x14ac:dyDescent="0.25">
      <c r="A52" s="26" t="s">
        <v>185</v>
      </c>
      <c r="B52" s="17" t="s">
        <v>187</v>
      </c>
      <c r="C52" s="14">
        <v>0</v>
      </c>
      <c r="D52" s="14">
        <v>0</v>
      </c>
      <c r="E52" s="14">
        <f t="shared" si="0"/>
        <v>0</v>
      </c>
      <c r="F52" s="14">
        <v>0</v>
      </c>
    </row>
    <row r="53" spans="1:14" x14ac:dyDescent="0.25">
      <c r="A53" s="26" t="s">
        <v>186</v>
      </c>
      <c r="B53" s="17" t="s">
        <v>188</v>
      </c>
      <c r="C53" s="14">
        <v>4948.5</v>
      </c>
      <c r="D53" s="14">
        <v>4943.5</v>
      </c>
      <c r="E53" s="14">
        <f t="shared" si="0"/>
        <v>-5</v>
      </c>
      <c r="F53" s="14">
        <v>0</v>
      </c>
    </row>
    <row r="54" spans="1:14" x14ac:dyDescent="0.25">
      <c r="A54" s="26" t="s">
        <v>131</v>
      </c>
      <c r="B54" s="17" t="s">
        <v>132</v>
      </c>
      <c r="C54" s="14">
        <v>104.4</v>
      </c>
      <c r="D54" s="14">
        <v>72.400000000000006</v>
      </c>
      <c r="E54" s="14">
        <f t="shared" si="0"/>
        <v>-32</v>
      </c>
      <c r="F54" s="14">
        <v>0</v>
      </c>
    </row>
    <row r="55" spans="1:14" ht="38.25" x14ac:dyDescent="0.25">
      <c r="A55" s="26" t="s">
        <v>213</v>
      </c>
      <c r="B55" s="17" t="s">
        <v>214</v>
      </c>
      <c r="C55" s="14">
        <v>18000</v>
      </c>
      <c r="D55" s="14">
        <v>18000</v>
      </c>
      <c r="E55" s="14">
        <f t="shared" si="0"/>
        <v>0</v>
      </c>
      <c r="F55" s="14">
        <v>0</v>
      </c>
    </row>
    <row r="56" spans="1:14" ht="38.25" x14ac:dyDescent="0.25">
      <c r="A56" s="37" t="s">
        <v>125</v>
      </c>
      <c r="B56" s="17" t="s">
        <v>122</v>
      </c>
      <c r="C56" s="14">
        <v>0</v>
      </c>
      <c r="D56" s="14">
        <v>0</v>
      </c>
      <c r="E56" s="14">
        <f t="shared" si="0"/>
        <v>0</v>
      </c>
      <c r="F56" s="14">
        <v>0</v>
      </c>
      <c r="M56" s="44"/>
    </row>
    <row r="57" spans="1:14" x14ac:dyDescent="0.25">
      <c r="A57" s="26" t="s">
        <v>154</v>
      </c>
      <c r="B57" s="21" t="s">
        <v>16</v>
      </c>
      <c r="C57" s="22">
        <f>C58+C71+C76+C82+C92+C68+C99+C106+C113+C118+C122+C103+C88</f>
        <v>3429500.3000000003</v>
      </c>
      <c r="D57" s="22">
        <f>D58+D71+D76+D82+D92+D68+D99+D106+D113+D118+D122+D103+D88</f>
        <v>1690872.9</v>
      </c>
      <c r="E57" s="22">
        <f t="shared" si="0"/>
        <v>-1738627.4000000004</v>
      </c>
      <c r="F57" s="22">
        <f>D57*100/C57</f>
        <v>49.303768831861596</v>
      </c>
      <c r="G57" s="4"/>
      <c r="H57" s="4"/>
      <c r="I57" s="4"/>
    </row>
    <row r="58" spans="1:14" x14ac:dyDescent="0.25">
      <c r="A58" s="27" t="s">
        <v>39</v>
      </c>
      <c r="B58" s="19" t="s">
        <v>15</v>
      </c>
      <c r="C58" s="22">
        <f>C60+C61+C62+C64+C66+C67+C63+C65</f>
        <v>508974.5</v>
      </c>
      <c r="D58" s="22">
        <f>SUM(D60:D67)</f>
        <v>232159.30000000002</v>
      </c>
      <c r="E58" s="22">
        <f t="shared" si="0"/>
        <v>-276815.19999999995</v>
      </c>
      <c r="F58" s="22">
        <f t="shared" ref="F58:F96" si="6">D58*100/C58</f>
        <v>45.613149578220522</v>
      </c>
    </row>
    <row r="59" spans="1:14" x14ac:dyDescent="0.25">
      <c r="A59" s="26"/>
      <c r="B59" s="20" t="s">
        <v>6</v>
      </c>
      <c r="C59" s="22"/>
      <c r="D59" s="22"/>
      <c r="E59" s="14"/>
      <c r="F59" s="14"/>
    </row>
    <row r="60" spans="1:14" ht="25.5" x14ac:dyDescent="0.25">
      <c r="A60" s="26" t="s">
        <v>40</v>
      </c>
      <c r="B60" s="13" t="s">
        <v>48</v>
      </c>
      <c r="C60" s="14">
        <v>15029.5</v>
      </c>
      <c r="D60" s="14">
        <v>7542.7</v>
      </c>
      <c r="E60" s="14">
        <f t="shared" si="0"/>
        <v>-7486.8</v>
      </c>
      <c r="F60" s="14">
        <f t="shared" si="6"/>
        <v>50.185967597059118</v>
      </c>
    </row>
    <row r="61" spans="1:14" ht="38.25" x14ac:dyDescent="0.25">
      <c r="A61" s="26" t="s">
        <v>41</v>
      </c>
      <c r="B61" s="13" t="s">
        <v>49</v>
      </c>
      <c r="C61" s="14">
        <v>7164.5</v>
      </c>
      <c r="D61" s="14">
        <v>3068.5</v>
      </c>
      <c r="E61" s="14">
        <f t="shared" si="0"/>
        <v>-4096</v>
      </c>
      <c r="F61" s="14">
        <f t="shared" si="6"/>
        <v>42.829227440854211</v>
      </c>
      <c r="M61" s="44"/>
    </row>
    <row r="62" spans="1:14" ht="38.25" x14ac:dyDescent="0.25">
      <c r="A62" s="26" t="s">
        <v>42</v>
      </c>
      <c r="B62" s="13" t="s">
        <v>50</v>
      </c>
      <c r="C62" s="14">
        <v>301692.5</v>
      </c>
      <c r="D62" s="14">
        <v>186904.1</v>
      </c>
      <c r="E62" s="14">
        <f t="shared" si="0"/>
        <v>-114788.4</v>
      </c>
      <c r="F62" s="14">
        <f t="shared" si="6"/>
        <v>61.951854951647789</v>
      </c>
    </row>
    <row r="63" spans="1:14" x14ac:dyDescent="0.25">
      <c r="A63" s="26" t="s">
        <v>147</v>
      </c>
      <c r="B63" s="13" t="s">
        <v>148</v>
      </c>
      <c r="C63" s="14">
        <v>8.4</v>
      </c>
      <c r="D63" s="14">
        <v>0</v>
      </c>
      <c r="E63" s="14">
        <f t="shared" si="0"/>
        <v>-8.4</v>
      </c>
      <c r="F63" s="14">
        <f t="shared" si="6"/>
        <v>0</v>
      </c>
    </row>
    <row r="64" spans="1:14" x14ac:dyDescent="0.25">
      <c r="A64" s="26" t="s">
        <v>43</v>
      </c>
      <c r="B64" s="13" t="s">
        <v>51</v>
      </c>
      <c r="C64" s="14">
        <v>40994.300000000003</v>
      </c>
      <c r="D64" s="14">
        <v>32774</v>
      </c>
      <c r="E64" s="14">
        <f t="shared" si="0"/>
        <v>-8220.3000000000029</v>
      </c>
      <c r="F64" s="14">
        <f t="shared" si="6"/>
        <v>79.947700046103961</v>
      </c>
    </row>
    <row r="65" spans="1:6" x14ac:dyDescent="0.25">
      <c r="A65" s="26" t="s">
        <v>207</v>
      </c>
      <c r="B65" s="13" t="s">
        <v>208</v>
      </c>
      <c r="C65" s="23">
        <v>0</v>
      </c>
      <c r="D65" s="14">
        <v>0</v>
      </c>
      <c r="E65" s="14">
        <f t="shared" si="0"/>
        <v>0</v>
      </c>
      <c r="F65" s="14">
        <v>0</v>
      </c>
    </row>
    <row r="66" spans="1:6" x14ac:dyDescent="0.25">
      <c r="A66" s="26" t="s">
        <v>44</v>
      </c>
      <c r="B66" s="13" t="s">
        <v>52</v>
      </c>
      <c r="C66" s="14">
        <v>60000</v>
      </c>
      <c r="D66" s="14">
        <v>0</v>
      </c>
      <c r="E66" s="14">
        <f t="shared" si="0"/>
        <v>-60000</v>
      </c>
      <c r="F66" s="14">
        <v>0</v>
      </c>
    </row>
    <row r="67" spans="1:6" x14ac:dyDescent="0.25">
      <c r="A67" s="26" t="s">
        <v>45</v>
      </c>
      <c r="B67" s="13" t="s">
        <v>53</v>
      </c>
      <c r="C67" s="14">
        <v>84085.3</v>
      </c>
      <c r="D67" s="14">
        <v>1870</v>
      </c>
      <c r="E67" s="14">
        <f t="shared" si="0"/>
        <v>-82215.3</v>
      </c>
      <c r="F67" s="14">
        <f t="shared" si="6"/>
        <v>2.2239321260672198</v>
      </c>
    </row>
    <row r="68" spans="1:6" x14ac:dyDescent="0.25">
      <c r="A68" s="27" t="s">
        <v>46</v>
      </c>
      <c r="B68" s="16" t="s">
        <v>14</v>
      </c>
      <c r="C68" s="24">
        <f>C70</f>
        <v>602.20000000000005</v>
      </c>
      <c r="D68" s="22">
        <f>D70</f>
        <v>365.8</v>
      </c>
      <c r="E68" s="22">
        <f t="shared" si="0"/>
        <v>-236.40000000000003</v>
      </c>
      <c r="F68" s="22">
        <f t="shared" si="6"/>
        <v>60.743938890733972</v>
      </c>
    </row>
    <row r="69" spans="1:6" x14ac:dyDescent="0.25">
      <c r="A69" s="26"/>
      <c r="B69" s="13" t="s">
        <v>6</v>
      </c>
      <c r="C69" s="24"/>
      <c r="D69" s="22"/>
      <c r="E69" s="22"/>
      <c r="F69" s="14"/>
    </row>
    <row r="70" spans="1:6" x14ac:dyDescent="0.25">
      <c r="A70" s="26" t="s">
        <v>47</v>
      </c>
      <c r="B70" s="66" t="s">
        <v>54</v>
      </c>
      <c r="C70" s="14">
        <v>602.20000000000005</v>
      </c>
      <c r="D70" s="14">
        <v>365.8</v>
      </c>
      <c r="E70" s="14">
        <f t="shared" si="0"/>
        <v>-236.40000000000003</v>
      </c>
      <c r="F70" s="14">
        <f t="shared" si="6"/>
        <v>60.743938890733972</v>
      </c>
    </row>
    <row r="71" spans="1:6" x14ac:dyDescent="0.25">
      <c r="A71" s="27" t="s">
        <v>55</v>
      </c>
      <c r="B71" s="16" t="s">
        <v>13</v>
      </c>
      <c r="C71" s="24">
        <f>C73+C74+C75</f>
        <v>59083.5</v>
      </c>
      <c r="D71" s="24">
        <f>D73+D74+D75</f>
        <v>41969.1</v>
      </c>
      <c r="E71" s="22">
        <f t="shared" si="0"/>
        <v>-17114.400000000001</v>
      </c>
      <c r="F71" s="22">
        <f t="shared" si="6"/>
        <v>71.033537281982277</v>
      </c>
    </row>
    <row r="72" spans="1:6" x14ac:dyDescent="0.25">
      <c r="A72" s="26"/>
      <c r="B72" s="20" t="s">
        <v>6</v>
      </c>
      <c r="C72" s="14"/>
      <c r="D72" s="14"/>
      <c r="E72" s="22"/>
      <c r="F72" s="14"/>
    </row>
    <row r="73" spans="1:6" ht="25.5" x14ac:dyDescent="0.25">
      <c r="A73" s="26" t="s">
        <v>56</v>
      </c>
      <c r="B73" s="13" t="s">
        <v>58</v>
      </c>
      <c r="C73" s="14">
        <v>56017.1</v>
      </c>
      <c r="D73" s="14">
        <v>41016.6</v>
      </c>
      <c r="E73" s="14">
        <f t="shared" ref="E73:E122" si="7">D73-C73</f>
        <v>-15000.5</v>
      </c>
      <c r="F73" s="14">
        <f t="shared" si="6"/>
        <v>73.221569842066089</v>
      </c>
    </row>
    <row r="74" spans="1:6" x14ac:dyDescent="0.25">
      <c r="A74" s="26" t="s">
        <v>57</v>
      </c>
      <c r="B74" s="13" t="s">
        <v>59</v>
      </c>
      <c r="C74" s="14">
        <v>2565.4</v>
      </c>
      <c r="D74" s="14">
        <v>781.9</v>
      </c>
      <c r="E74" s="14">
        <f t="shared" si="7"/>
        <v>-1783.5</v>
      </c>
      <c r="F74" s="14">
        <f t="shared" si="6"/>
        <v>30.478677789038745</v>
      </c>
    </row>
    <row r="75" spans="1:6" ht="33.75" customHeight="1" x14ac:dyDescent="0.25">
      <c r="A75" s="26" t="s">
        <v>196</v>
      </c>
      <c r="B75" s="13" t="s">
        <v>197</v>
      </c>
      <c r="C75" s="14">
        <v>501</v>
      </c>
      <c r="D75" s="14">
        <v>170.6</v>
      </c>
      <c r="E75" s="14">
        <f t="shared" si="7"/>
        <v>-330.4</v>
      </c>
      <c r="F75" s="14">
        <f t="shared" si="6"/>
        <v>34.051896207584832</v>
      </c>
    </row>
    <row r="76" spans="1:6" x14ac:dyDescent="0.25">
      <c r="A76" s="27" t="s">
        <v>60</v>
      </c>
      <c r="B76" s="16" t="s">
        <v>12</v>
      </c>
      <c r="C76" s="22">
        <f>+C79+C80+C81+C78</f>
        <v>232045.9</v>
      </c>
      <c r="D76" s="22">
        <f>+D79+D80+D81+D78</f>
        <v>115631.7</v>
      </c>
      <c r="E76" s="22">
        <f t="shared" si="7"/>
        <v>-116414.2</v>
      </c>
      <c r="F76" s="22">
        <f t="shared" si="6"/>
        <v>49.831391117016075</v>
      </c>
    </row>
    <row r="77" spans="1:6" x14ac:dyDescent="0.25">
      <c r="A77" s="26"/>
      <c r="B77" s="20" t="s">
        <v>6</v>
      </c>
      <c r="C77" s="14"/>
      <c r="D77" s="22"/>
      <c r="E77" s="22"/>
      <c r="F77" s="14"/>
    </row>
    <row r="78" spans="1:6" x14ac:dyDescent="0.25">
      <c r="A78" s="26" t="s">
        <v>61</v>
      </c>
      <c r="B78" s="20" t="s">
        <v>71</v>
      </c>
      <c r="C78" s="14">
        <v>900</v>
      </c>
      <c r="D78" s="14">
        <v>0</v>
      </c>
      <c r="E78" s="14">
        <f t="shared" si="7"/>
        <v>-900</v>
      </c>
      <c r="F78" s="14">
        <f t="shared" si="6"/>
        <v>0</v>
      </c>
    </row>
    <row r="79" spans="1:6" x14ac:dyDescent="0.25">
      <c r="A79" s="26" t="s">
        <v>62</v>
      </c>
      <c r="B79" s="13" t="s">
        <v>72</v>
      </c>
      <c r="C79" s="14">
        <v>25556.1</v>
      </c>
      <c r="D79" s="14">
        <v>11204.7</v>
      </c>
      <c r="E79" s="14">
        <f t="shared" si="7"/>
        <v>-14351.399999999998</v>
      </c>
      <c r="F79" s="14">
        <f t="shared" si="6"/>
        <v>43.843544202753947</v>
      </c>
    </row>
    <row r="80" spans="1:6" x14ac:dyDescent="0.25">
      <c r="A80" s="26" t="s">
        <v>63</v>
      </c>
      <c r="B80" s="13" t="s">
        <v>73</v>
      </c>
      <c r="C80" s="14">
        <v>165098.79999999999</v>
      </c>
      <c r="D80" s="14">
        <v>81091.3</v>
      </c>
      <c r="E80" s="14">
        <f t="shared" si="7"/>
        <v>-84007.499999999985</v>
      </c>
      <c r="F80" s="14">
        <f t="shared" si="6"/>
        <v>49.116831860679788</v>
      </c>
    </row>
    <row r="81" spans="1:13" x14ac:dyDescent="0.25">
      <c r="A81" s="26" t="s">
        <v>64</v>
      </c>
      <c r="B81" s="13" t="s">
        <v>74</v>
      </c>
      <c r="C81" s="14">
        <v>40491</v>
      </c>
      <c r="D81" s="14">
        <v>23335.7</v>
      </c>
      <c r="E81" s="14">
        <f t="shared" si="7"/>
        <v>-17155.3</v>
      </c>
      <c r="F81" s="14">
        <f t="shared" si="6"/>
        <v>57.631819416660491</v>
      </c>
    </row>
    <row r="82" spans="1:13" x14ac:dyDescent="0.25">
      <c r="A82" s="38" t="s">
        <v>65</v>
      </c>
      <c r="B82" s="39" t="s">
        <v>11</v>
      </c>
      <c r="C82" s="22">
        <f>C85+C86+C84+C87</f>
        <v>1514071.7000000002</v>
      </c>
      <c r="D82" s="22">
        <f>D85+D86+D84+D87</f>
        <v>529182.6</v>
      </c>
      <c r="E82" s="22">
        <f t="shared" si="7"/>
        <v>-984889.10000000021</v>
      </c>
      <c r="F82" s="22">
        <f t="shared" si="6"/>
        <v>34.950960380542078</v>
      </c>
      <c r="G82" s="40"/>
      <c r="H82" s="40"/>
      <c r="I82" s="40"/>
      <c r="J82" s="40"/>
      <c r="K82" s="40"/>
    </row>
    <row r="83" spans="1:13" x14ac:dyDescent="0.25">
      <c r="A83" s="26"/>
      <c r="B83" s="20" t="s">
        <v>6</v>
      </c>
      <c r="C83" s="14"/>
      <c r="D83" s="14"/>
      <c r="E83" s="22"/>
      <c r="F83" s="14"/>
    </row>
    <row r="84" spans="1:13" x14ac:dyDescent="0.25">
      <c r="A84" s="26" t="s">
        <v>66</v>
      </c>
      <c r="B84" s="13" t="s">
        <v>75</v>
      </c>
      <c r="C84" s="14">
        <v>469541.5</v>
      </c>
      <c r="D84" s="14">
        <v>53483</v>
      </c>
      <c r="E84" s="14">
        <f t="shared" si="7"/>
        <v>-416058.5</v>
      </c>
      <c r="F84" s="14">
        <f t="shared" si="6"/>
        <v>11.390473472525859</v>
      </c>
    </row>
    <row r="85" spans="1:13" x14ac:dyDescent="0.25">
      <c r="A85" s="26" t="s">
        <v>67</v>
      </c>
      <c r="B85" s="13" t="s">
        <v>76</v>
      </c>
      <c r="C85" s="14">
        <v>834375.2</v>
      </c>
      <c r="D85" s="14">
        <v>401679.6</v>
      </c>
      <c r="E85" s="14">
        <f t="shared" si="7"/>
        <v>-432695.6</v>
      </c>
      <c r="F85" s="14">
        <f t="shared" si="6"/>
        <v>48.141363741395956</v>
      </c>
      <c r="M85" s="44"/>
    </row>
    <row r="86" spans="1:13" x14ac:dyDescent="0.25">
      <c r="A86" s="26" t="s">
        <v>68</v>
      </c>
      <c r="B86" s="13" t="s">
        <v>77</v>
      </c>
      <c r="C86" s="14">
        <v>179831.9</v>
      </c>
      <c r="D86" s="14">
        <v>53755.6</v>
      </c>
      <c r="E86" s="14">
        <f t="shared" si="7"/>
        <v>-126076.29999999999</v>
      </c>
      <c r="F86" s="14">
        <f t="shared" si="6"/>
        <v>29.892138157913031</v>
      </c>
    </row>
    <row r="87" spans="1:13" x14ac:dyDescent="0.25">
      <c r="A87" s="26" t="s">
        <v>69</v>
      </c>
      <c r="B87" s="13" t="s">
        <v>78</v>
      </c>
      <c r="C87" s="14">
        <v>30323.1</v>
      </c>
      <c r="D87" s="14">
        <v>20264.400000000001</v>
      </c>
      <c r="E87" s="14">
        <f t="shared" si="7"/>
        <v>-10058.699999999997</v>
      </c>
      <c r="F87" s="14">
        <f t="shared" si="6"/>
        <v>66.828259643638035</v>
      </c>
    </row>
    <row r="88" spans="1:13" s="65" customFormat="1" x14ac:dyDescent="0.25">
      <c r="A88" s="27" t="s">
        <v>220</v>
      </c>
      <c r="B88" s="16" t="s">
        <v>219</v>
      </c>
      <c r="C88" s="22">
        <f>C90+C91</f>
        <v>1535.5</v>
      </c>
      <c r="D88" s="22">
        <f>D90+D91</f>
        <v>59.3</v>
      </c>
      <c r="E88" s="22">
        <f t="shared" si="7"/>
        <v>-1476.2</v>
      </c>
      <c r="F88" s="14">
        <f t="shared" si="6"/>
        <v>3.8619342233800067</v>
      </c>
    </row>
    <row r="89" spans="1:13" s="65" customFormat="1" x14ac:dyDescent="0.25">
      <c r="A89" s="27"/>
      <c r="B89" s="13" t="s">
        <v>6</v>
      </c>
      <c r="C89" s="22"/>
      <c r="D89" s="22"/>
      <c r="E89" s="22"/>
      <c r="F89" s="14"/>
    </row>
    <row r="90" spans="1:13" x14ac:dyDescent="0.25">
      <c r="A90" s="26" t="s">
        <v>221</v>
      </c>
      <c r="B90" s="13" t="s">
        <v>222</v>
      </c>
      <c r="C90" s="14">
        <v>1317.1</v>
      </c>
      <c r="D90" s="14">
        <v>59.3</v>
      </c>
      <c r="E90" s="14">
        <f t="shared" si="7"/>
        <v>-1257.8</v>
      </c>
      <c r="F90" s="14">
        <f t="shared" si="6"/>
        <v>4.502315693569205</v>
      </c>
    </row>
    <row r="91" spans="1:13" x14ac:dyDescent="0.25">
      <c r="A91" s="26" t="s">
        <v>228</v>
      </c>
      <c r="B91" s="13" t="s">
        <v>227</v>
      </c>
      <c r="C91" s="14">
        <v>218.4</v>
      </c>
      <c r="D91" s="14">
        <v>0</v>
      </c>
      <c r="E91" s="14">
        <f t="shared" si="7"/>
        <v>-218.4</v>
      </c>
      <c r="F91" s="14">
        <f t="shared" si="6"/>
        <v>0</v>
      </c>
    </row>
    <row r="92" spans="1:13" x14ac:dyDescent="0.25">
      <c r="A92" s="27" t="s">
        <v>70</v>
      </c>
      <c r="B92" s="19" t="s">
        <v>10</v>
      </c>
      <c r="C92" s="22">
        <f>C94+C95+C97+C98+C96</f>
        <v>757300.89999999979</v>
      </c>
      <c r="D92" s="22">
        <f>D94+D95+D97+D98+D96</f>
        <v>545072.6</v>
      </c>
      <c r="E92" s="22">
        <f t="shared" si="7"/>
        <v>-212228.29999999981</v>
      </c>
      <c r="F92" s="22">
        <f t="shared" si="6"/>
        <v>71.975696846524301</v>
      </c>
    </row>
    <row r="93" spans="1:13" x14ac:dyDescent="0.25">
      <c r="A93" s="26"/>
      <c r="B93" s="13" t="s">
        <v>6</v>
      </c>
      <c r="C93" s="14"/>
      <c r="D93" s="22"/>
      <c r="E93" s="22"/>
      <c r="F93" s="14"/>
    </row>
    <row r="94" spans="1:13" x14ac:dyDescent="0.25">
      <c r="A94" s="26" t="s">
        <v>79</v>
      </c>
      <c r="B94" s="13" t="s">
        <v>83</v>
      </c>
      <c r="C94" s="14">
        <v>181651.3</v>
      </c>
      <c r="D94" s="14">
        <v>133286</v>
      </c>
      <c r="E94" s="14">
        <f t="shared" si="7"/>
        <v>-48365.299999999988</v>
      </c>
      <c r="F94" s="14">
        <f t="shared" si="6"/>
        <v>73.374646919675229</v>
      </c>
    </row>
    <row r="95" spans="1:13" x14ac:dyDescent="0.25">
      <c r="A95" s="26" t="s">
        <v>123</v>
      </c>
      <c r="B95" s="13" t="s">
        <v>84</v>
      </c>
      <c r="C95" s="14">
        <v>368071.1</v>
      </c>
      <c r="D95" s="14">
        <v>261179.1</v>
      </c>
      <c r="E95" s="14">
        <f t="shared" si="7"/>
        <v>-106891.99999999997</v>
      </c>
      <c r="F95" s="14">
        <f t="shared" si="6"/>
        <v>70.958871804931178</v>
      </c>
    </row>
    <row r="96" spans="1:13" x14ac:dyDescent="0.25">
      <c r="A96" s="26" t="s">
        <v>126</v>
      </c>
      <c r="B96" s="13" t="s">
        <v>134</v>
      </c>
      <c r="C96" s="14">
        <v>117352.2</v>
      </c>
      <c r="D96" s="14">
        <v>85003.3</v>
      </c>
      <c r="E96" s="14">
        <f t="shared" si="7"/>
        <v>-32348.899999999994</v>
      </c>
      <c r="F96" s="14">
        <f t="shared" si="6"/>
        <v>72.434347204398392</v>
      </c>
    </row>
    <row r="97" spans="1:6" x14ac:dyDescent="0.25">
      <c r="A97" s="26" t="s">
        <v>80</v>
      </c>
      <c r="B97" s="13" t="s">
        <v>89</v>
      </c>
      <c r="C97" s="14">
        <v>21886.6</v>
      </c>
      <c r="D97" s="14">
        <v>14962.3</v>
      </c>
      <c r="E97" s="14">
        <f t="shared" si="7"/>
        <v>-6924.2999999999993</v>
      </c>
      <c r="F97" s="14">
        <f t="shared" ref="F97:F120" si="8">D97*100/C97</f>
        <v>68.362833880091017</v>
      </c>
    </row>
    <row r="98" spans="1:6" x14ac:dyDescent="0.25">
      <c r="A98" s="26" t="s">
        <v>81</v>
      </c>
      <c r="B98" s="13" t="s">
        <v>90</v>
      </c>
      <c r="C98" s="14">
        <v>68339.7</v>
      </c>
      <c r="D98" s="14">
        <v>50641.9</v>
      </c>
      <c r="E98" s="14">
        <f t="shared" si="7"/>
        <v>-17697.799999999996</v>
      </c>
      <c r="F98" s="14">
        <f t="shared" si="8"/>
        <v>74.103193312232861</v>
      </c>
    </row>
    <row r="99" spans="1:6" x14ac:dyDescent="0.25">
      <c r="A99" s="27" t="s">
        <v>82</v>
      </c>
      <c r="B99" s="16" t="s">
        <v>9</v>
      </c>
      <c r="C99" s="22">
        <f>C101+C102</f>
        <v>169054.3</v>
      </c>
      <c r="D99" s="22">
        <f>SUM(D101:D102)</f>
        <v>109964.09999999999</v>
      </c>
      <c r="E99" s="22">
        <f t="shared" si="7"/>
        <v>-59090.2</v>
      </c>
      <c r="F99" s="22">
        <f t="shared" si="8"/>
        <v>65.046615199968301</v>
      </c>
    </row>
    <row r="100" spans="1:6" x14ac:dyDescent="0.25">
      <c r="A100" s="26"/>
      <c r="B100" s="13" t="s">
        <v>6</v>
      </c>
      <c r="C100" s="14"/>
      <c r="D100" s="14"/>
      <c r="E100" s="22"/>
      <c r="F100" s="14"/>
    </row>
    <row r="101" spans="1:6" x14ac:dyDescent="0.25">
      <c r="A101" s="26" t="s">
        <v>85</v>
      </c>
      <c r="B101" s="13" t="s">
        <v>86</v>
      </c>
      <c r="C101" s="14">
        <v>108288.7</v>
      </c>
      <c r="D101" s="14">
        <v>67145.399999999994</v>
      </c>
      <c r="E101" s="14">
        <f t="shared" si="7"/>
        <v>-41143.300000000003</v>
      </c>
      <c r="F101" s="14">
        <f t="shared" si="8"/>
        <v>62.00591566802445</v>
      </c>
    </row>
    <row r="102" spans="1:6" ht="25.5" x14ac:dyDescent="0.25">
      <c r="A102" s="26" t="s">
        <v>87</v>
      </c>
      <c r="B102" s="13" t="s">
        <v>88</v>
      </c>
      <c r="C102" s="14">
        <v>60765.599999999999</v>
      </c>
      <c r="D102" s="14">
        <v>42818.7</v>
      </c>
      <c r="E102" s="14">
        <f t="shared" si="7"/>
        <v>-17946.900000000001</v>
      </c>
      <c r="F102" s="14">
        <f t="shared" si="8"/>
        <v>70.465361981120893</v>
      </c>
    </row>
    <row r="103" spans="1:6" s="65" customFormat="1" x14ac:dyDescent="0.25">
      <c r="A103" s="27" t="s">
        <v>215</v>
      </c>
      <c r="B103" s="16" t="s">
        <v>216</v>
      </c>
      <c r="C103" s="22">
        <f>C105</f>
        <v>14314.6</v>
      </c>
      <c r="D103" s="22">
        <f>D105</f>
        <v>6665.9</v>
      </c>
      <c r="E103" s="22">
        <f t="shared" si="7"/>
        <v>-7648.7000000000007</v>
      </c>
      <c r="F103" s="14">
        <f t="shared" si="8"/>
        <v>46.567141240411885</v>
      </c>
    </row>
    <row r="104" spans="1:6" s="65" customFormat="1" x14ac:dyDescent="0.25">
      <c r="A104" s="27"/>
      <c r="B104" s="16" t="s">
        <v>6</v>
      </c>
      <c r="C104" s="22"/>
      <c r="D104" s="22"/>
      <c r="E104" s="14"/>
      <c r="F104" s="14"/>
    </row>
    <row r="105" spans="1:6" x14ac:dyDescent="0.25">
      <c r="A105" s="26" t="s">
        <v>217</v>
      </c>
      <c r="B105" s="13" t="s">
        <v>218</v>
      </c>
      <c r="C105" s="14">
        <v>14314.6</v>
      </c>
      <c r="D105" s="14">
        <v>6665.9</v>
      </c>
      <c r="E105" s="14">
        <f t="shared" si="7"/>
        <v>-7648.7000000000007</v>
      </c>
      <c r="F105" s="14">
        <f t="shared" si="8"/>
        <v>46.567141240411885</v>
      </c>
    </row>
    <row r="106" spans="1:6" x14ac:dyDescent="0.25">
      <c r="A106" s="27" t="s">
        <v>91</v>
      </c>
      <c r="B106" s="16" t="s">
        <v>8</v>
      </c>
      <c r="C106" s="22">
        <f>C108+C110+C111+C112+C109</f>
        <v>59713.600000000006</v>
      </c>
      <c r="D106" s="22">
        <f>D108+D110+D111+D112+D109</f>
        <v>33133.5</v>
      </c>
      <c r="E106" s="22">
        <f t="shared" si="7"/>
        <v>-26580.100000000006</v>
      </c>
      <c r="F106" s="22">
        <f t="shared" si="8"/>
        <v>55.487359663460246</v>
      </c>
    </row>
    <row r="107" spans="1:6" x14ac:dyDescent="0.25">
      <c r="A107" s="26"/>
      <c r="B107" s="13" t="s">
        <v>6</v>
      </c>
      <c r="C107" s="22"/>
      <c r="D107" s="14"/>
      <c r="E107" s="22"/>
      <c r="F107" s="14"/>
    </row>
    <row r="108" spans="1:6" x14ac:dyDescent="0.25">
      <c r="A108" s="26" t="s">
        <v>92</v>
      </c>
      <c r="B108" s="13" t="s">
        <v>97</v>
      </c>
      <c r="C108" s="14">
        <v>2363.4</v>
      </c>
      <c r="D108" s="14">
        <v>1531.2</v>
      </c>
      <c r="E108" s="14">
        <f t="shared" si="7"/>
        <v>-832.2</v>
      </c>
      <c r="F108" s="14">
        <f t="shared" si="8"/>
        <v>64.788017263264791</v>
      </c>
    </row>
    <row r="109" spans="1:6" x14ac:dyDescent="0.25">
      <c r="A109" s="26" t="s">
        <v>225</v>
      </c>
      <c r="B109" s="13" t="s">
        <v>226</v>
      </c>
      <c r="C109" s="14">
        <v>0</v>
      </c>
      <c r="D109" s="14">
        <v>0</v>
      </c>
      <c r="E109" s="14">
        <f t="shared" si="7"/>
        <v>0</v>
      </c>
      <c r="F109" s="14">
        <v>0</v>
      </c>
    </row>
    <row r="110" spans="1:6" x14ac:dyDescent="0.25">
      <c r="A110" s="26" t="s">
        <v>93</v>
      </c>
      <c r="B110" s="13" t="s">
        <v>98</v>
      </c>
      <c r="C110" s="14">
        <v>38754.800000000003</v>
      </c>
      <c r="D110" s="14">
        <v>18567.400000000001</v>
      </c>
      <c r="E110" s="14">
        <f t="shared" si="7"/>
        <v>-20187.400000000001</v>
      </c>
      <c r="F110" s="14">
        <f t="shared" si="8"/>
        <v>47.90993631756583</v>
      </c>
    </row>
    <row r="111" spans="1:6" x14ac:dyDescent="0.25">
      <c r="A111" s="26" t="s">
        <v>94</v>
      </c>
      <c r="B111" s="13" t="s">
        <v>99</v>
      </c>
      <c r="C111" s="14">
        <v>2114.4</v>
      </c>
      <c r="D111" s="14">
        <v>744</v>
      </c>
      <c r="E111" s="14">
        <f t="shared" si="7"/>
        <v>-1370.4</v>
      </c>
      <c r="F111" s="14">
        <f t="shared" si="8"/>
        <v>35.187287173666284</v>
      </c>
    </row>
    <row r="112" spans="1:6" x14ac:dyDescent="0.25">
      <c r="A112" s="26" t="s">
        <v>95</v>
      </c>
      <c r="B112" s="13" t="s">
        <v>100</v>
      </c>
      <c r="C112" s="14">
        <v>16481</v>
      </c>
      <c r="D112" s="14">
        <v>12290.9</v>
      </c>
      <c r="E112" s="14">
        <f t="shared" si="7"/>
        <v>-4190.1000000000004</v>
      </c>
      <c r="F112" s="14">
        <f t="shared" si="8"/>
        <v>74.576178629937502</v>
      </c>
    </row>
    <row r="113" spans="1:8" x14ac:dyDescent="0.25">
      <c r="A113" s="27" t="s">
        <v>96</v>
      </c>
      <c r="B113" s="16" t="s">
        <v>7</v>
      </c>
      <c r="C113" s="24">
        <f>C115+C117+C116</f>
        <v>83372.2</v>
      </c>
      <c r="D113" s="24">
        <f>D115+D117+D116</f>
        <v>55309.200000000004</v>
      </c>
      <c r="E113" s="22">
        <f t="shared" si="7"/>
        <v>-28062.999999999993</v>
      </c>
      <c r="F113" s="22">
        <f t="shared" si="8"/>
        <v>66.340098977836746</v>
      </c>
    </row>
    <row r="114" spans="1:8" x14ac:dyDescent="0.25">
      <c r="A114" s="26"/>
      <c r="B114" s="13" t="s">
        <v>6</v>
      </c>
      <c r="C114" s="23"/>
      <c r="D114" s="14"/>
      <c r="E114" s="22"/>
      <c r="F114" s="14"/>
    </row>
    <row r="115" spans="1:8" x14ac:dyDescent="0.25">
      <c r="A115" s="26" t="s">
        <v>101</v>
      </c>
      <c r="B115" s="13" t="s">
        <v>102</v>
      </c>
      <c r="C115" s="14">
        <v>64111.8</v>
      </c>
      <c r="D115" s="14">
        <v>40614.800000000003</v>
      </c>
      <c r="E115" s="14">
        <f t="shared" si="7"/>
        <v>-23497</v>
      </c>
      <c r="F115" s="14">
        <f t="shared" si="8"/>
        <v>63.349960537685732</v>
      </c>
    </row>
    <row r="116" spans="1:8" x14ac:dyDescent="0.25">
      <c r="A116" s="26" t="s">
        <v>198</v>
      </c>
      <c r="B116" s="13" t="s">
        <v>199</v>
      </c>
      <c r="C116" s="14">
        <v>404.7</v>
      </c>
      <c r="D116" s="14">
        <v>333.5</v>
      </c>
      <c r="E116" s="14">
        <f t="shared" si="7"/>
        <v>-71.199999999999989</v>
      </c>
      <c r="F116" s="14">
        <f t="shared" si="8"/>
        <v>82.406721027921918</v>
      </c>
    </row>
    <row r="117" spans="1:8" x14ac:dyDescent="0.25">
      <c r="A117" s="26" t="s">
        <v>127</v>
      </c>
      <c r="B117" s="13" t="s">
        <v>128</v>
      </c>
      <c r="C117" s="14">
        <v>18855.7</v>
      </c>
      <c r="D117" s="14">
        <v>14360.9</v>
      </c>
      <c r="E117" s="14">
        <f t="shared" si="7"/>
        <v>-4494.8000000000011</v>
      </c>
      <c r="F117" s="14">
        <f t="shared" si="8"/>
        <v>76.162115434590064</v>
      </c>
    </row>
    <row r="118" spans="1:8" x14ac:dyDescent="0.25">
      <c r="A118" s="27" t="s">
        <v>103</v>
      </c>
      <c r="B118" s="16" t="s">
        <v>5</v>
      </c>
      <c r="C118" s="24">
        <f>C120</f>
        <v>29431.4</v>
      </c>
      <c r="D118" s="22">
        <f>D120</f>
        <v>21359.8</v>
      </c>
      <c r="E118" s="22">
        <f t="shared" si="7"/>
        <v>-8071.6000000000022</v>
      </c>
      <c r="F118" s="22">
        <f t="shared" si="8"/>
        <v>72.574869017443945</v>
      </c>
    </row>
    <row r="119" spans="1:8" x14ac:dyDescent="0.25">
      <c r="A119" s="26"/>
      <c r="B119" s="13" t="s">
        <v>6</v>
      </c>
      <c r="C119" s="24"/>
      <c r="D119" s="22"/>
      <c r="E119" s="22"/>
      <c r="F119" s="14"/>
    </row>
    <row r="120" spans="1:8" x14ac:dyDescent="0.25">
      <c r="A120" s="26" t="s">
        <v>104</v>
      </c>
      <c r="B120" s="13" t="s">
        <v>105</v>
      </c>
      <c r="C120" s="14">
        <v>29431.4</v>
      </c>
      <c r="D120" s="14">
        <v>21359.8</v>
      </c>
      <c r="E120" s="14">
        <f t="shared" si="7"/>
        <v>-8071.6000000000022</v>
      </c>
      <c r="F120" s="14">
        <f t="shared" si="8"/>
        <v>72.574869017443945</v>
      </c>
    </row>
    <row r="121" spans="1:8" x14ac:dyDescent="0.25">
      <c r="A121" s="27" t="s">
        <v>135</v>
      </c>
      <c r="B121" s="16" t="s">
        <v>136</v>
      </c>
      <c r="C121" s="24">
        <f>C122</f>
        <v>0</v>
      </c>
      <c r="D121" s="24">
        <f>D122</f>
        <v>0</v>
      </c>
      <c r="E121" s="22">
        <f t="shared" si="7"/>
        <v>0</v>
      </c>
      <c r="F121" s="14">
        <v>0</v>
      </c>
    </row>
    <row r="122" spans="1:8" x14ac:dyDescent="0.25">
      <c r="A122" s="26" t="s">
        <v>137</v>
      </c>
      <c r="B122" s="13" t="s">
        <v>138</v>
      </c>
      <c r="C122" s="14">
        <v>0</v>
      </c>
      <c r="D122" s="14">
        <v>0</v>
      </c>
      <c r="E122" s="14">
        <f t="shared" si="7"/>
        <v>0</v>
      </c>
      <c r="F122" s="14">
        <v>0</v>
      </c>
    </row>
    <row r="123" spans="1:8" x14ac:dyDescent="0.25">
      <c r="A123" s="26" t="s">
        <v>37</v>
      </c>
      <c r="B123" s="16" t="s">
        <v>4</v>
      </c>
      <c r="C123" s="35">
        <f>C7-C57</f>
        <v>-646388.40000000037</v>
      </c>
      <c r="D123" s="35">
        <f>D7-D57</f>
        <v>758103.80000000075</v>
      </c>
      <c r="E123" s="14" t="s">
        <v>37</v>
      </c>
      <c r="F123" s="14" t="s">
        <v>37</v>
      </c>
      <c r="H123" s="4"/>
    </row>
    <row r="124" spans="1:8" x14ac:dyDescent="0.25">
      <c r="A124" s="26" t="s">
        <v>206</v>
      </c>
      <c r="B124" s="16" t="s">
        <v>151</v>
      </c>
      <c r="C124" s="24">
        <f>C125+C126</f>
        <v>0</v>
      </c>
      <c r="D124" s="24">
        <f>D125+D126</f>
        <v>0</v>
      </c>
      <c r="E124" s="14" t="s">
        <v>37</v>
      </c>
      <c r="F124" s="14" t="s">
        <v>37</v>
      </c>
      <c r="H124" s="4"/>
    </row>
    <row r="125" spans="1:8" ht="25.5" x14ac:dyDescent="0.25">
      <c r="A125" s="26" t="s">
        <v>155</v>
      </c>
      <c r="B125" s="13" t="s">
        <v>152</v>
      </c>
      <c r="C125" s="23">
        <v>0</v>
      </c>
      <c r="D125" s="23">
        <v>0</v>
      </c>
      <c r="E125" s="14" t="s">
        <v>37</v>
      </c>
      <c r="F125" s="14" t="s">
        <v>37</v>
      </c>
      <c r="H125" s="4"/>
    </row>
    <row r="126" spans="1:8" ht="25.5" x14ac:dyDescent="0.25">
      <c r="A126" s="26" t="s">
        <v>156</v>
      </c>
      <c r="B126" s="13" t="s">
        <v>153</v>
      </c>
      <c r="C126" s="23">
        <v>0</v>
      </c>
      <c r="D126" s="23">
        <v>0</v>
      </c>
      <c r="E126" s="14" t="s">
        <v>37</v>
      </c>
      <c r="F126" s="14" t="s">
        <v>37</v>
      </c>
      <c r="H126" s="4"/>
    </row>
    <row r="127" spans="1:8" ht="25.5" x14ac:dyDescent="0.25">
      <c r="A127" s="26" t="s">
        <v>205</v>
      </c>
      <c r="B127" s="63" t="s">
        <v>200</v>
      </c>
      <c r="C127" s="23">
        <f>C128+C129</f>
        <v>0</v>
      </c>
      <c r="D127" s="23">
        <f>D128+D129</f>
        <v>0</v>
      </c>
      <c r="E127" s="14" t="s">
        <v>37</v>
      </c>
      <c r="F127" s="14" t="s">
        <v>37</v>
      </c>
      <c r="H127" s="4"/>
    </row>
    <row r="128" spans="1:8" ht="38.25" x14ac:dyDescent="0.25">
      <c r="A128" s="26" t="s">
        <v>203</v>
      </c>
      <c r="B128" s="13" t="s">
        <v>201</v>
      </c>
      <c r="C128" s="23">
        <v>0</v>
      </c>
      <c r="D128" s="23">
        <v>0</v>
      </c>
      <c r="E128" s="14" t="s">
        <v>37</v>
      </c>
      <c r="F128" s="14" t="s">
        <v>37</v>
      </c>
      <c r="H128" s="4"/>
    </row>
    <row r="129" spans="1:8" ht="30" customHeight="1" x14ac:dyDescent="0.25">
      <c r="A129" s="26" t="s">
        <v>204</v>
      </c>
      <c r="B129" s="13" t="s">
        <v>202</v>
      </c>
      <c r="C129" s="23">
        <v>0</v>
      </c>
      <c r="D129" s="23">
        <v>0</v>
      </c>
      <c r="E129" s="14" t="s">
        <v>37</v>
      </c>
      <c r="F129" s="14" t="s">
        <v>37</v>
      </c>
      <c r="H129" s="4"/>
    </row>
    <row r="130" spans="1:8" x14ac:dyDescent="0.25">
      <c r="A130" s="26" t="s">
        <v>157</v>
      </c>
      <c r="B130" s="16" t="s">
        <v>3</v>
      </c>
      <c r="C130" s="22">
        <f>C131+C132</f>
        <v>646388.39999999991</v>
      </c>
      <c r="D130" s="22">
        <f>D131+D132</f>
        <v>-758103.80000000028</v>
      </c>
      <c r="E130" s="22" t="s">
        <v>37</v>
      </c>
      <c r="F130" s="22" t="s">
        <v>37</v>
      </c>
    </row>
    <row r="131" spans="1:8" x14ac:dyDescent="0.25">
      <c r="A131" s="26" t="s">
        <v>158</v>
      </c>
      <c r="B131" s="13" t="s">
        <v>2</v>
      </c>
      <c r="C131" s="14">
        <v>-2783111.9</v>
      </c>
      <c r="D131" s="14">
        <v>-3283128.1</v>
      </c>
      <c r="E131" s="14" t="s">
        <v>37</v>
      </c>
      <c r="F131" s="22" t="s">
        <v>37</v>
      </c>
    </row>
    <row r="132" spans="1:8" x14ac:dyDescent="0.25">
      <c r="A132" s="26" t="s">
        <v>159</v>
      </c>
      <c r="B132" s="13" t="s">
        <v>1</v>
      </c>
      <c r="C132" s="14">
        <v>3429500.3</v>
      </c>
      <c r="D132" s="14">
        <v>2525024.2999999998</v>
      </c>
      <c r="E132" s="14" t="s">
        <v>37</v>
      </c>
      <c r="F132" s="22" t="s">
        <v>37</v>
      </c>
    </row>
    <row r="133" spans="1:8" ht="21" customHeight="1" x14ac:dyDescent="0.25">
      <c r="A133" s="26" t="s">
        <v>37</v>
      </c>
      <c r="B133" s="16" t="s">
        <v>0</v>
      </c>
      <c r="C133" s="22">
        <f>C130+C124+C127</f>
        <v>646388.39999999991</v>
      </c>
      <c r="D133" s="22">
        <f>D130+D124+D127</f>
        <v>-758103.80000000028</v>
      </c>
      <c r="E133" s="22" t="s">
        <v>37</v>
      </c>
      <c r="F133" s="22" t="s">
        <v>37</v>
      </c>
    </row>
    <row r="134" spans="1:8" ht="39" customHeight="1" x14ac:dyDescent="0.25">
      <c r="A134" s="76"/>
      <c r="B134" s="76"/>
      <c r="C134" s="61"/>
      <c r="D134" s="74"/>
      <c r="E134" s="74"/>
      <c r="F134" s="74"/>
      <c r="G134" s="62"/>
    </row>
    <row r="135" spans="1:8" ht="32.25" customHeight="1" x14ac:dyDescent="0.3">
      <c r="A135" s="77" t="s">
        <v>229</v>
      </c>
      <c r="B135" s="78"/>
      <c r="C135" s="67"/>
      <c r="D135" s="68"/>
      <c r="E135" s="77" t="s">
        <v>232</v>
      </c>
      <c r="F135" s="77"/>
      <c r="G135" s="68"/>
    </row>
    <row r="136" spans="1:8" ht="30.75" customHeight="1" x14ac:dyDescent="0.25">
      <c r="A136" s="72" t="s">
        <v>224</v>
      </c>
      <c r="B136" s="73"/>
      <c r="C136" s="73"/>
      <c r="D136" s="1"/>
      <c r="E136" s="1"/>
      <c r="F136" s="1"/>
    </row>
    <row r="143" spans="1:8" x14ac:dyDescent="0.25">
      <c r="E143" s="60"/>
    </row>
  </sheetData>
  <mergeCells count="8">
    <mergeCell ref="C1:F1"/>
    <mergeCell ref="A2:F3"/>
    <mergeCell ref="A136:C136"/>
    <mergeCell ref="D134:F134"/>
    <mergeCell ref="E4:F4"/>
    <mergeCell ref="A134:B134"/>
    <mergeCell ref="A135:B135"/>
    <mergeCell ref="E135:F135"/>
  </mergeCells>
  <pageMargins left="0.59055118110236227" right="0" top="0" bottom="0.15748031496062992" header="0.31496062992125984" footer="0.31496062992125984"/>
  <pageSetup paperSize="9" scale="57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70" t="s">
        <v>189</v>
      </c>
      <c r="B2" s="71"/>
      <c r="C2" s="71"/>
      <c r="D2" s="71"/>
      <c r="E2" s="71"/>
      <c r="F2" s="71"/>
    </row>
    <row r="3" spans="1:11" ht="24" customHeight="1" x14ac:dyDescent="0.25">
      <c r="A3" s="71"/>
      <c r="B3" s="71"/>
      <c r="C3" s="71"/>
      <c r="D3" s="71"/>
      <c r="E3" s="71"/>
      <c r="F3" s="71"/>
    </row>
    <row r="4" spans="1:11" ht="20.25" x14ac:dyDescent="0.3">
      <c r="B4" s="2"/>
      <c r="C4" s="3"/>
      <c r="D4" s="3"/>
      <c r="E4" s="79" t="s">
        <v>35</v>
      </c>
      <c r="F4" s="79"/>
    </row>
    <row r="5" spans="1:11" ht="20.25" x14ac:dyDescent="0.3">
      <c r="B5" s="80" t="s">
        <v>193</v>
      </c>
      <c r="C5" s="80"/>
      <c r="D5" s="80"/>
      <c r="E5" s="80"/>
      <c r="F5" s="80"/>
      <c r="G5" s="81" t="s">
        <v>194</v>
      </c>
      <c r="H5" s="82"/>
      <c r="I5" s="82"/>
      <c r="J5" s="83"/>
    </row>
    <row r="6" spans="1:11" ht="38.25" x14ac:dyDescent="0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49" t="s">
        <v>195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7">
        <v>7</v>
      </c>
      <c r="H7" s="47">
        <v>8</v>
      </c>
      <c r="I7" s="47">
        <v>9</v>
      </c>
      <c r="J7" s="47">
        <v>10</v>
      </c>
      <c r="K7" s="48">
        <v>11</v>
      </c>
    </row>
    <row r="8" spans="1:11" x14ac:dyDescent="0.25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5">
        <v>2055025.3</v>
      </c>
      <c r="H8" s="45">
        <v>1904231.6</v>
      </c>
      <c r="I8" s="45">
        <f>H8-G8</f>
        <v>-150793.69999999995</v>
      </c>
      <c r="J8" s="45">
        <f>H8/G8*100</f>
        <v>92.662197394844725</v>
      </c>
      <c r="K8" s="53">
        <f>D8-H8</f>
        <v>14261.328999999911</v>
      </c>
    </row>
    <row r="9" spans="1:11" x14ac:dyDescent="0.25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5">
        <v>1345539.9</v>
      </c>
      <c r="H9" s="45">
        <v>1207121.6000000001</v>
      </c>
      <c r="I9" s="45">
        <f t="shared" ref="I9:I54" si="1">H9-G9</f>
        <v>-138418.29999999981</v>
      </c>
      <c r="J9" s="45">
        <f t="shared" ref="J9:J54" si="2">H9/G9*100</f>
        <v>89.712805989625437</v>
      </c>
      <c r="K9" s="53">
        <f t="shared" ref="K9:K53" si="3">D9-H9</f>
        <v>-116812.40000000014</v>
      </c>
    </row>
    <row r="10" spans="1:11" x14ac:dyDescent="0.25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5">
        <v>1220396.6000000001</v>
      </c>
      <c r="H10" s="45">
        <v>1098195.7</v>
      </c>
      <c r="I10" s="45">
        <f t="shared" si="1"/>
        <v>-122200.90000000014</v>
      </c>
      <c r="J10" s="45">
        <f t="shared" si="2"/>
        <v>89.986787901572313</v>
      </c>
      <c r="K10" s="53">
        <f t="shared" si="3"/>
        <v>-102533.80000000005</v>
      </c>
    </row>
    <row r="11" spans="1:11" ht="37.9" customHeight="1" x14ac:dyDescent="0.25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5">
        <v>704627.19999999995</v>
      </c>
      <c r="H11" s="45">
        <v>591650.19999999995</v>
      </c>
      <c r="I11" s="45">
        <f t="shared" si="1"/>
        <v>-112977</v>
      </c>
      <c r="J11" s="45">
        <f t="shared" si="2"/>
        <v>83.966415148322397</v>
      </c>
      <c r="K11" s="53">
        <f t="shared" si="3"/>
        <v>-141410.49999999994</v>
      </c>
    </row>
    <row r="12" spans="1:11" ht="25.5" x14ac:dyDescent="0.2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5">
        <v>500290.7</v>
      </c>
      <c r="H12" s="45">
        <v>491779.8</v>
      </c>
      <c r="I12" s="45">
        <f t="shared" si="1"/>
        <v>-8510.9000000000233</v>
      </c>
      <c r="J12" s="45">
        <f t="shared" si="2"/>
        <v>98.298809072405305</v>
      </c>
      <c r="K12" s="53">
        <f t="shared" si="3"/>
        <v>39839.399999999965</v>
      </c>
    </row>
    <row r="13" spans="1:11" ht="63.75" x14ac:dyDescent="0.2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5">
        <v>1248.4000000000001</v>
      </c>
      <c r="H13" s="45">
        <v>1193.5</v>
      </c>
      <c r="I13" s="45">
        <f t="shared" si="1"/>
        <v>-54.900000000000091</v>
      </c>
      <c r="J13" s="45">
        <f t="shared" si="2"/>
        <v>95.602371034924687</v>
      </c>
      <c r="K13" s="53">
        <f t="shared" si="3"/>
        <v>77.099999999999909</v>
      </c>
    </row>
    <row r="14" spans="1:11" ht="40.9" customHeight="1" x14ac:dyDescent="0.25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5">
        <v>10257.5</v>
      </c>
      <c r="H14" s="45">
        <v>9693.1</v>
      </c>
      <c r="I14" s="45">
        <f t="shared" si="1"/>
        <v>-564.39999999999964</v>
      </c>
      <c r="J14" s="45">
        <f t="shared" si="2"/>
        <v>94.497684621009029</v>
      </c>
      <c r="K14" s="53">
        <f t="shared" si="3"/>
        <v>-1538.1000000000004</v>
      </c>
    </row>
    <row r="15" spans="1:11" ht="44.45" customHeight="1" x14ac:dyDescent="0.25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5">
        <v>642</v>
      </c>
      <c r="H15" s="45">
        <v>653.20000000000005</v>
      </c>
      <c r="I15" s="45">
        <f t="shared" si="1"/>
        <v>11.200000000000045</v>
      </c>
      <c r="J15" s="45">
        <f t="shared" si="2"/>
        <v>101.74454828660437</v>
      </c>
      <c r="K15" s="53">
        <f t="shared" si="3"/>
        <v>88.599999999999909</v>
      </c>
    </row>
    <row r="16" spans="1:11" ht="34.15" customHeight="1" x14ac:dyDescent="0.25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5">
        <v>2002</v>
      </c>
      <c r="H16" s="45">
        <v>1894.4</v>
      </c>
      <c r="I16" s="45">
        <f t="shared" si="1"/>
        <v>-107.59999999999991</v>
      </c>
      <c r="J16" s="45">
        <f t="shared" si="2"/>
        <v>94.625374625374619</v>
      </c>
      <c r="K16" s="53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6"/>
      <c r="H17" s="46"/>
      <c r="I17" s="45"/>
      <c r="J17" s="45"/>
      <c r="K17" s="4"/>
    </row>
    <row r="18" spans="1:11" ht="113.45" customHeight="1" x14ac:dyDescent="0.25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6">
        <v>1697.5</v>
      </c>
      <c r="H18" s="46">
        <v>1590.9</v>
      </c>
      <c r="I18" s="50">
        <f t="shared" si="1"/>
        <v>-106.59999999999991</v>
      </c>
      <c r="J18" s="50">
        <f t="shared" si="2"/>
        <v>93.720176730486017</v>
      </c>
      <c r="K18" s="51">
        <f t="shared" si="3"/>
        <v>59.899999999999864</v>
      </c>
    </row>
    <row r="19" spans="1:11" ht="123.6" customHeight="1" x14ac:dyDescent="0.25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6">
        <v>304.5</v>
      </c>
      <c r="H19" s="46">
        <v>303.5</v>
      </c>
      <c r="I19" s="50">
        <f t="shared" si="1"/>
        <v>-1</v>
      </c>
      <c r="J19" s="50">
        <f t="shared" si="2"/>
        <v>99.671592775041049</v>
      </c>
      <c r="K19" s="51">
        <f t="shared" si="3"/>
        <v>15.899999999999977</v>
      </c>
    </row>
    <row r="20" spans="1:11" ht="25.5" x14ac:dyDescent="0.2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5">
        <v>1328.8</v>
      </c>
      <c r="H20" s="45">
        <v>1331.5</v>
      </c>
      <c r="I20" s="45">
        <f t="shared" si="1"/>
        <v>2.7000000000000455</v>
      </c>
      <c r="J20" s="45">
        <f t="shared" si="2"/>
        <v>100.20319084888622</v>
      </c>
      <c r="K20" s="52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6"/>
      <c r="H21" s="46"/>
      <c r="I21" s="50"/>
      <c r="J21" s="50"/>
      <c r="K21" s="51"/>
    </row>
    <row r="22" spans="1:11" ht="138.6" customHeight="1" x14ac:dyDescent="0.25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6">
        <v>1132</v>
      </c>
      <c r="H22" s="46">
        <v>1131.5</v>
      </c>
      <c r="I22" s="50">
        <f t="shared" si="1"/>
        <v>-0.5</v>
      </c>
      <c r="J22" s="50">
        <f t="shared" si="2"/>
        <v>99.955830388692576</v>
      </c>
      <c r="K22" s="51">
        <f t="shared" si="3"/>
        <v>301.90000000000009</v>
      </c>
    </row>
    <row r="23" spans="1:11" ht="163.15" customHeight="1" x14ac:dyDescent="0.25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6">
        <v>196.8</v>
      </c>
      <c r="H23" s="46">
        <v>200</v>
      </c>
      <c r="I23" s="50">
        <f t="shared" si="1"/>
        <v>3.1999999999999886</v>
      </c>
      <c r="J23" s="50">
        <f t="shared" si="2"/>
        <v>101.62601626016259</v>
      </c>
      <c r="K23" s="51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5">
        <v>125143.3</v>
      </c>
      <c r="H24" s="45">
        <v>108925.9</v>
      </c>
      <c r="I24" s="45">
        <f t="shared" si="1"/>
        <v>-16217.400000000009</v>
      </c>
      <c r="J24" s="45">
        <f t="shared" si="2"/>
        <v>87.040936270659301</v>
      </c>
      <c r="K24" s="52">
        <f t="shared" si="3"/>
        <v>-14278.600000000006</v>
      </c>
    </row>
    <row r="25" spans="1:11" ht="81.599999999999994" customHeight="1" x14ac:dyDescent="0.25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5">
        <v>72932.800000000003</v>
      </c>
      <c r="H25" s="45">
        <v>58305.5</v>
      </c>
      <c r="I25" s="45">
        <f t="shared" si="1"/>
        <v>-14627.300000000003</v>
      </c>
      <c r="J25" s="45">
        <f t="shared" si="2"/>
        <v>79.944140359344487</v>
      </c>
      <c r="K25" s="52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6"/>
      <c r="H26" s="46"/>
      <c r="I26" s="50"/>
      <c r="J26" s="50"/>
      <c r="K26" s="51"/>
    </row>
    <row r="27" spans="1:11" ht="159.6" customHeight="1" x14ac:dyDescent="0.25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6">
        <v>37257.1</v>
      </c>
      <c r="H27" s="46">
        <v>34242.199999999997</v>
      </c>
      <c r="I27" s="50">
        <f t="shared" si="1"/>
        <v>-3014.9000000000015</v>
      </c>
      <c r="J27" s="50">
        <f t="shared" si="2"/>
        <v>91.907851120994394</v>
      </c>
      <c r="K27" s="51">
        <f t="shared" si="3"/>
        <v>-4793.0999999999985</v>
      </c>
    </row>
    <row r="28" spans="1:11" ht="139.15" customHeight="1" x14ac:dyDescent="0.25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6">
        <v>9619.1</v>
      </c>
      <c r="H28" s="46">
        <v>2722.8</v>
      </c>
      <c r="I28" s="50">
        <f t="shared" si="1"/>
        <v>-6896.3</v>
      </c>
      <c r="J28" s="50">
        <f t="shared" si="2"/>
        <v>28.306182491085448</v>
      </c>
      <c r="K28" s="51">
        <f t="shared" si="3"/>
        <v>-1860.5000000000002</v>
      </c>
    </row>
    <row r="29" spans="1:11" ht="123.6" customHeight="1" x14ac:dyDescent="0.25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6">
        <v>25948.1</v>
      </c>
      <c r="H29" s="46">
        <v>21232</v>
      </c>
      <c r="I29" s="50">
        <f t="shared" si="1"/>
        <v>-4716.0999999999985</v>
      </c>
      <c r="J29" s="50">
        <f t="shared" si="2"/>
        <v>81.824873497481519</v>
      </c>
      <c r="K29" s="51">
        <f t="shared" si="3"/>
        <v>4874.5</v>
      </c>
    </row>
    <row r="30" spans="1:11" ht="106.9" customHeight="1" x14ac:dyDescent="0.25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6">
        <v>108.5</v>
      </c>
      <c r="H30" s="46">
        <v>108.5</v>
      </c>
      <c r="I30" s="50">
        <f t="shared" si="1"/>
        <v>0</v>
      </c>
      <c r="J30" s="50">
        <f t="shared" si="2"/>
        <v>100</v>
      </c>
      <c r="K30" s="51">
        <f t="shared" si="3"/>
        <v>-88.3</v>
      </c>
    </row>
    <row r="31" spans="1:11" ht="57" customHeight="1" x14ac:dyDescent="0.25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6">
        <v>0</v>
      </c>
      <c r="H31" s="46">
        <v>0</v>
      </c>
      <c r="I31" s="50">
        <f t="shared" si="1"/>
        <v>0</v>
      </c>
      <c r="J31" s="50" t="e">
        <f t="shared" si="2"/>
        <v>#DIV/0!</v>
      </c>
      <c r="K31" s="51">
        <f t="shared" si="3"/>
        <v>402.9</v>
      </c>
    </row>
    <row r="32" spans="1:11" ht="53.45" customHeight="1" x14ac:dyDescent="0.25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5">
        <v>18982</v>
      </c>
      <c r="H32" s="45">
        <v>17626.8</v>
      </c>
      <c r="I32" s="45">
        <f t="shared" si="1"/>
        <v>-1355.2000000000007</v>
      </c>
      <c r="J32" s="45">
        <f t="shared" si="2"/>
        <v>92.86060478347909</v>
      </c>
      <c r="K32" s="52">
        <f t="shared" si="3"/>
        <v>-23921.599999999999</v>
      </c>
    </row>
    <row r="33" spans="1:11" ht="89.45" customHeight="1" x14ac:dyDescent="0.25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5">
        <v>5342</v>
      </c>
      <c r="H33" s="45">
        <v>5375.4</v>
      </c>
      <c r="I33" s="45">
        <f t="shared" si="1"/>
        <v>33.399999999999636</v>
      </c>
      <c r="J33" s="45">
        <f t="shared" si="2"/>
        <v>100.62523399475852</v>
      </c>
      <c r="K33" s="52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6"/>
      <c r="H34" s="46"/>
      <c r="I34" s="50"/>
      <c r="J34" s="50"/>
      <c r="K34" s="51"/>
    </row>
    <row r="35" spans="1:11" ht="62.45" customHeight="1" x14ac:dyDescent="0.25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6">
        <v>5238.3999999999996</v>
      </c>
      <c r="H35" s="46">
        <v>5271.8</v>
      </c>
      <c r="I35" s="50">
        <f t="shared" si="1"/>
        <v>33.400000000000546</v>
      </c>
      <c r="J35" s="50">
        <f t="shared" si="2"/>
        <v>100.63759926695175</v>
      </c>
      <c r="K35" s="51">
        <f t="shared" si="3"/>
        <v>11.199999999999818</v>
      </c>
    </row>
    <row r="36" spans="1:11" ht="68.45" customHeight="1" x14ac:dyDescent="0.25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6">
        <v>46.3</v>
      </c>
      <c r="H36" s="46">
        <v>46.3</v>
      </c>
      <c r="I36" s="50">
        <f t="shared" si="1"/>
        <v>0</v>
      </c>
      <c r="J36" s="50">
        <f t="shared" si="2"/>
        <v>100</v>
      </c>
      <c r="K36" s="51">
        <f t="shared" si="3"/>
        <v>61.5</v>
      </c>
    </row>
    <row r="37" spans="1:11" ht="42.6" customHeight="1" x14ac:dyDescent="0.25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6">
        <v>57.3</v>
      </c>
      <c r="H37" s="46">
        <v>57.3</v>
      </c>
      <c r="I37" s="50">
        <f t="shared" si="1"/>
        <v>0</v>
      </c>
      <c r="J37" s="50">
        <f t="shared" si="2"/>
        <v>100</v>
      </c>
      <c r="K37" s="51">
        <f t="shared" si="3"/>
        <v>1356</v>
      </c>
    </row>
    <row r="38" spans="1:11" ht="68.45" customHeight="1" x14ac:dyDescent="0.25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5">
        <v>17310.599999999999</v>
      </c>
      <c r="H38" s="45">
        <v>16949.3</v>
      </c>
      <c r="I38" s="45">
        <f t="shared" si="1"/>
        <v>-361.29999999999927</v>
      </c>
      <c r="J38" s="45">
        <f t="shared" si="2"/>
        <v>97.912839531847538</v>
      </c>
      <c r="K38" s="52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6"/>
      <c r="H39" s="46"/>
      <c r="I39" s="50"/>
      <c r="J39" s="50"/>
      <c r="K39" s="51"/>
    </row>
    <row r="40" spans="1:11" ht="63" customHeight="1" x14ac:dyDescent="0.25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6">
        <v>16358.3</v>
      </c>
      <c r="H40" s="46">
        <v>16130.3</v>
      </c>
      <c r="I40" s="50">
        <f t="shared" si="1"/>
        <v>-228</v>
      </c>
      <c r="J40" s="50">
        <f t="shared" si="2"/>
        <v>98.606212136957993</v>
      </c>
      <c r="K40" s="51">
        <f t="shared" si="3"/>
        <v>16393.100000000002</v>
      </c>
    </row>
    <row r="41" spans="1:11" ht="75" customHeight="1" x14ac:dyDescent="0.25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6">
        <v>0</v>
      </c>
      <c r="H41" s="46">
        <v>0</v>
      </c>
      <c r="I41" s="50">
        <f t="shared" si="1"/>
        <v>0</v>
      </c>
      <c r="J41" s="50">
        <v>0</v>
      </c>
      <c r="K41" s="51">
        <f t="shared" si="3"/>
        <v>0</v>
      </c>
    </row>
    <row r="42" spans="1:11" ht="81" customHeight="1" x14ac:dyDescent="0.25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6">
        <v>952.2</v>
      </c>
      <c r="H42" s="46">
        <v>819.1</v>
      </c>
      <c r="I42" s="50">
        <f t="shared" si="1"/>
        <v>-133.10000000000002</v>
      </c>
      <c r="J42" s="50">
        <f t="shared" si="2"/>
        <v>86.021844150388574</v>
      </c>
      <c r="K42" s="51">
        <f t="shared" si="3"/>
        <v>-536.20000000000005</v>
      </c>
    </row>
    <row r="43" spans="1:11" ht="43.9" customHeight="1" x14ac:dyDescent="0.25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5">
        <v>54.6</v>
      </c>
      <c r="H43" s="45">
        <v>61.7</v>
      </c>
      <c r="I43" s="45">
        <f t="shared" si="1"/>
        <v>7.1000000000000014</v>
      </c>
      <c r="J43" s="45">
        <f t="shared" si="2"/>
        <v>113.00366300366301</v>
      </c>
      <c r="K43" s="52">
        <f t="shared" si="3"/>
        <v>-18</v>
      </c>
    </row>
    <row r="44" spans="1:11" ht="39.6" customHeight="1" x14ac:dyDescent="0.25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5">
        <v>8184.8</v>
      </c>
      <c r="H44" s="45">
        <v>8258.5</v>
      </c>
      <c r="I44" s="45">
        <f t="shared" si="1"/>
        <v>73.699999999999818</v>
      </c>
      <c r="J44" s="45">
        <f t="shared" si="2"/>
        <v>100.90044961391848</v>
      </c>
      <c r="K44" s="52">
        <f t="shared" si="3"/>
        <v>-3826.8</v>
      </c>
    </row>
    <row r="45" spans="1:11" ht="34.15" customHeight="1" x14ac:dyDescent="0.25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5">
        <v>2336.5</v>
      </c>
      <c r="H45" s="45">
        <v>2348.6999999999998</v>
      </c>
      <c r="I45" s="45">
        <f t="shared" si="1"/>
        <v>12.199999999999818</v>
      </c>
      <c r="J45" s="45">
        <f t="shared" si="2"/>
        <v>100.52214851273271</v>
      </c>
      <c r="K45" s="52">
        <f t="shared" si="3"/>
        <v>-2333.3999999999996</v>
      </c>
    </row>
    <row r="46" spans="1:11" x14ac:dyDescent="0.25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5">
        <v>709485.4</v>
      </c>
      <c r="H46" s="45">
        <v>697110</v>
      </c>
      <c r="I46" s="45">
        <f t="shared" si="1"/>
        <v>-12375.400000000023</v>
      </c>
      <c r="J46" s="45">
        <f t="shared" si="2"/>
        <v>98.255721682222074</v>
      </c>
      <c r="K46" s="52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6"/>
      <c r="H47" s="46"/>
      <c r="I47" s="50"/>
      <c r="J47" s="50"/>
      <c r="K47" s="51"/>
    </row>
    <row r="48" spans="1:11" ht="52.9" customHeight="1" x14ac:dyDescent="0.25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6">
        <v>326286.3</v>
      </c>
      <c r="H48" s="46">
        <v>325276</v>
      </c>
      <c r="I48" s="50">
        <f t="shared" si="1"/>
        <v>-1010.2999999999884</v>
      </c>
      <c r="J48" s="50">
        <f t="shared" si="2"/>
        <v>99.6903639533747</v>
      </c>
      <c r="K48" s="51">
        <f t="shared" si="3"/>
        <v>104994.29999999999</v>
      </c>
    </row>
    <row r="49" spans="1:11" ht="54.6" customHeight="1" x14ac:dyDescent="0.25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6">
        <v>360904.7</v>
      </c>
      <c r="H49" s="46">
        <v>349540.3</v>
      </c>
      <c r="I49" s="50">
        <f t="shared" si="1"/>
        <v>-11364.400000000023</v>
      </c>
      <c r="J49" s="50">
        <f t="shared" si="2"/>
        <v>96.851135493663548</v>
      </c>
      <c r="K49" s="51">
        <f t="shared" si="3"/>
        <v>15563.200000000012</v>
      </c>
    </row>
    <row r="50" spans="1:11" ht="36" customHeight="1" x14ac:dyDescent="0.25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6">
        <v>5916.1</v>
      </c>
      <c r="H50" s="46">
        <v>5915.4</v>
      </c>
      <c r="I50" s="50">
        <f t="shared" si="1"/>
        <v>-0.7000000000007276</v>
      </c>
      <c r="J50" s="50">
        <f t="shared" si="2"/>
        <v>99.988167880867451</v>
      </c>
      <c r="K50" s="51">
        <f t="shared" si="3"/>
        <v>-2991.3999999999996</v>
      </c>
    </row>
    <row r="51" spans="1:11" ht="55.9" customHeight="1" x14ac:dyDescent="0.25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6">
        <v>200</v>
      </c>
      <c r="H51" s="46">
        <v>200</v>
      </c>
      <c r="I51" s="50">
        <f t="shared" si="1"/>
        <v>0</v>
      </c>
      <c r="J51" s="50">
        <f t="shared" si="2"/>
        <v>100</v>
      </c>
      <c r="K51" s="51">
        <f t="shared" si="3"/>
        <v>-180</v>
      </c>
    </row>
    <row r="52" spans="1:11" ht="46.9" customHeight="1" x14ac:dyDescent="0.25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6">
        <v>0</v>
      </c>
      <c r="H52" s="46">
        <v>0</v>
      </c>
      <c r="I52" s="50">
        <f t="shared" si="1"/>
        <v>0</v>
      </c>
      <c r="J52" s="50">
        <v>0</v>
      </c>
      <c r="K52" s="51">
        <f t="shared" si="3"/>
        <v>30025</v>
      </c>
    </row>
    <row r="53" spans="1:11" ht="30" customHeight="1" x14ac:dyDescent="0.25">
      <c r="A53" s="26" t="s">
        <v>131</v>
      </c>
      <c r="B53" s="57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6">
        <v>20054</v>
      </c>
      <c r="H53" s="46">
        <v>20054</v>
      </c>
      <c r="I53" s="50">
        <f t="shared" si="1"/>
        <v>0</v>
      </c>
      <c r="J53" s="50">
        <f t="shared" si="2"/>
        <v>100</v>
      </c>
      <c r="K53" s="51">
        <f t="shared" si="3"/>
        <v>-19864.400000000001</v>
      </c>
    </row>
    <row r="54" spans="1:11" ht="81" customHeight="1" x14ac:dyDescent="0.25">
      <c r="A54" s="54" t="s">
        <v>125</v>
      </c>
      <c r="B54" s="57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5">
        <v>-3875.7</v>
      </c>
      <c r="H54" s="55">
        <v>-3875.7</v>
      </c>
      <c r="I54" s="55">
        <f t="shared" si="1"/>
        <v>0</v>
      </c>
      <c r="J54" s="55">
        <f t="shared" si="2"/>
        <v>100</v>
      </c>
      <c r="K54" s="56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2021-10-13T05:48:09Z</dcterms:modified>
</cp:coreProperties>
</file>